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E:\Internet &amp; Intranet\Web Documents\Local Plan documents\"/>
    </mc:Choice>
  </mc:AlternateContent>
  <xr:revisionPtr revIDLastSave="0" documentId="8_{07F54C8A-15C3-4C3E-BCD9-7DA6CCC231B8}" xr6:coauthVersionLast="47" xr6:coauthVersionMax="47" xr10:uidLastSave="{00000000-0000-0000-0000-000000000000}"/>
  <bookViews>
    <workbookView xWindow="3510" yWindow="3510" windowWidth="21600" windowHeight="11295" xr2:uid="{00000000-000D-0000-FFFF-FFFF00000000}"/>
  </bookViews>
  <sheets>
    <sheet name="Document Information" sheetId="38" r:id="rId1"/>
    <sheet name="Local Plan housing trajectory" sheetId="36" r:id="rId2"/>
    <sheet name="Housing trajectory summary" sheetId="37" r:id="rId3"/>
  </sheets>
  <definedNames>
    <definedName name="_xlnm._FilterDatabase" localSheetId="1" hidden="1">'Local Plan housing trajectory'!$A$4:$R$35</definedName>
    <definedName name="_xlnm.Print_Area" localSheetId="1">'Local Plan housing trajectory'!$A$3:$AF$132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0" i="36" l="1"/>
  <c r="K130" i="36"/>
  <c r="L130" i="36"/>
  <c r="M130" i="36"/>
  <c r="N130" i="36"/>
  <c r="O130" i="36"/>
  <c r="P130" i="36"/>
  <c r="Q130" i="36"/>
  <c r="R130" i="36"/>
  <c r="S130" i="36"/>
  <c r="T130" i="36"/>
  <c r="U130" i="36"/>
  <c r="V130" i="36"/>
  <c r="W130" i="36"/>
  <c r="X130" i="36"/>
  <c r="Y130" i="36"/>
  <c r="Z130" i="36"/>
  <c r="AA130" i="36"/>
  <c r="AB130" i="36"/>
  <c r="AC130" i="36"/>
  <c r="AD130" i="36"/>
  <c r="I130" i="36"/>
  <c r="H36" i="36"/>
  <c r="H79" i="36" l="1"/>
  <c r="H80" i="36"/>
  <c r="H81" i="36"/>
  <c r="H82" i="36"/>
  <c r="H83" i="36"/>
  <c r="H84" i="36"/>
  <c r="H85" i="36"/>
  <c r="H86" i="36"/>
  <c r="H87" i="36"/>
  <c r="H88" i="36"/>
  <c r="H89" i="36"/>
  <c r="H90" i="36"/>
  <c r="H91" i="36"/>
  <c r="H92" i="36"/>
  <c r="H93" i="36"/>
  <c r="H94" i="36"/>
  <c r="H95" i="36"/>
  <c r="H96" i="36"/>
  <c r="H97" i="36"/>
  <c r="H98" i="36"/>
  <c r="H99" i="36"/>
  <c r="H100" i="36"/>
  <c r="H101" i="36"/>
  <c r="H102" i="36"/>
  <c r="H103" i="36"/>
  <c r="H104" i="36"/>
  <c r="H105" i="36"/>
  <c r="H106" i="36"/>
  <c r="H107" i="36"/>
  <c r="H108" i="36"/>
  <c r="H109" i="36"/>
  <c r="H110" i="36"/>
  <c r="H111" i="36"/>
  <c r="H112" i="36"/>
  <c r="H113" i="36"/>
  <c r="H114" i="36"/>
  <c r="H115" i="36"/>
  <c r="H116" i="36"/>
  <c r="H117" i="36"/>
  <c r="H118" i="36"/>
  <c r="H119" i="36"/>
  <c r="H120" i="36"/>
  <c r="H121" i="36"/>
  <c r="H122" i="36"/>
  <c r="H123" i="36"/>
  <c r="H124" i="36"/>
  <c r="H125" i="36"/>
  <c r="H126" i="36"/>
  <c r="H127" i="36"/>
  <c r="H78" i="36"/>
  <c r="H74" i="36"/>
  <c r="H73" i="36"/>
  <c r="H69" i="36"/>
  <c r="H64" i="36"/>
  <c r="H63" i="36"/>
  <c r="H37" i="36"/>
  <c r="H38" i="36"/>
  <c r="H39" i="36"/>
  <c r="H40" i="36"/>
  <c r="H41" i="36"/>
  <c r="H42" i="36"/>
  <c r="H43" i="36"/>
  <c r="H44" i="36"/>
  <c r="H45" i="36"/>
  <c r="H46" i="36"/>
  <c r="H47" i="36"/>
  <c r="H48" i="36"/>
  <c r="H49" i="36"/>
  <c r="H50" i="36"/>
  <c r="H51" i="36"/>
  <c r="H52" i="36"/>
  <c r="H53" i="36"/>
  <c r="H54" i="36"/>
  <c r="H55" i="36"/>
  <c r="H56" i="36"/>
  <c r="H57" i="36"/>
  <c r="H58" i="36"/>
  <c r="H59" i="36"/>
  <c r="H7" i="36"/>
  <c r="H8" i="36"/>
  <c r="H9" i="36"/>
  <c r="H10" i="36"/>
  <c r="H11" i="36"/>
  <c r="H12" i="36"/>
  <c r="H13" i="36"/>
  <c r="H14" i="36"/>
  <c r="H15" i="36"/>
  <c r="H16" i="36"/>
  <c r="H17" i="36"/>
  <c r="H18" i="36"/>
  <c r="H19" i="36"/>
  <c r="H20" i="36"/>
  <c r="H21" i="36"/>
  <c r="H22" i="36"/>
  <c r="H23" i="36"/>
  <c r="H24" i="36"/>
  <c r="H25" i="36"/>
  <c r="H26" i="36"/>
  <c r="H27" i="36"/>
  <c r="H28" i="36"/>
  <c r="H29" i="36"/>
  <c r="H30" i="36"/>
  <c r="H31" i="36"/>
  <c r="H32" i="36"/>
  <c r="H6" i="36"/>
  <c r="AC100" i="36" l="1"/>
  <c r="AC121" i="36" l="1"/>
  <c r="AD121" i="36" s="1"/>
  <c r="B9" i="37" l="1"/>
  <c r="C9" i="37" s="1"/>
  <c r="D9" i="37" l="1"/>
  <c r="AB128" i="36"/>
  <c r="AA128" i="36"/>
  <c r="Z128" i="36"/>
  <c r="Y128" i="36"/>
  <c r="X128" i="36"/>
  <c r="W128" i="36"/>
  <c r="V128" i="36"/>
  <c r="U128" i="36"/>
  <c r="T128" i="36"/>
  <c r="S128" i="36"/>
  <c r="R128" i="36"/>
  <c r="Q128" i="36"/>
  <c r="P128" i="36"/>
  <c r="O128" i="36"/>
  <c r="N128" i="36"/>
  <c r="M128" i="36"/>
  <c r="L128" i="36"/>
  <c r="K128" i="36"/>
  <c r="J128" i="36"/>
  <c r="I128" i="36"/>
  <c r="F128" i="36"/>
  <c r="E128" i="36"/>
  <c r="AC127" i="36"/>
  <c r="AD127" i="36" s="1"/>
  <c r="AC126" i="36"/>
  <c r="AD126" i="36" s="1"/>
  <c r="AC125" i="36"/>
  <c r="AC124" i="36"/>
  <c r="AD124" i="36" s="1"/>
  <c r="AC123" i="36"/>
  <c r="AD123" i="36" s="1"/>
  <c r="AC122" i="36"/>
  <c r="AC120" i="36"/>
  <c r="AD120" i="36" s="1"/>
  <c r="AC119" i="36"/>
  <c r="AC117" i="36"/>
  <c r="AD117" i="36" s="1"/>
  <c r="AC116" i="36"/>
  <c r="AD116" i="36" s="1"/>
  <c r="AC115" i="36"/>
  <c r="AC114" i="36"/>
  <c r="AD114" i="36" s="1"/>
  <c r="AC113" i="36"/>
  <c r="AD113" i="36" s="1"/>
  <c r="AC112" i="36"/>
  <c r="AC111" i="36"/>
  <c r="AC110" i="36"/>
  <c r="AD110" i="36" s="1"/>
  <c r="AC109" i="36"/>
  <c r="AC108" i="36"/>
  <c r="AD108" i="36" s="1"/>
  <c r="AC107" i="36"/>
  <c r="AD107" i="36" s="1"/>
  <c r="AC106" i="36"/>
  <c r="AC105" i="36"/>
  <c r="AD105" i="36" s="1"/>
  <c r="AC104" i="36"/>
  <c r="AD104" i="36" s="1"/>
  <c r="AC102" i="36"/>
  <c r="AC101" i="36"/>
  <c r="AD101" i="36" s="1"/>
  <c r="AC99" i="36"/>
  <c r="AD99" i="36" s="1"/>
  <c r="AC98" i="36"/>
  <c r="AC97" i="36"/>
  <c r="AC96" i="36"/>
  <c r="AD96" i="36" s="1"/>
  <c r="AC95" i="36"/>
  <c r="AC94" i="36"/>
  <c r="AD94" i="36" s="1"/>
  <c r="AC93" i="36"/>
  <c r="AD93" i="36" s="1"/>
  <c r="AC92" i="36"/>
  <c r="AC90" i="36"/>
  <c r="AD90" i="36" s="1"/>
  <c r="AC89" i="36"/>
  <c r="AD89" i="36" s="1"/>
  <c r="AC88" i="36"/>
  <c r="AC87" i="36"/>
  <c r="AC86" i="36"/>
  <c r="AD86" i="36" s="1"/>
  <c r="AC85" i="36"/>
  <c r="AC84" i="36"/>
  <c r="AC83" i="36"/>
  <c r="AD83" i="36" s="1"/>
  <c r="AC82" i="36"/>
  <c r="AC81" i="36"/>
  <c r="AC80" i="36"/>
  <c r="AD80" i="36" s="1"/>
  <c r="AC79" i="36"/>
  <c r="AC78" i="36"/>
  <c r="AD78" i="36" s="1"/>
  <c r="AB75" i="36"/>
  <c r="AA75" i="36"/>
  <c r="Z75" i="36"/>
  <c r="Y75" i="36"/>
  <c r="X75" i="36"/>
  <c r="W75" i="36"/>
  <c r="V75" i="36"/>
  <c r="U75" i="36"/>
  <c r="T75" i="36"/>
  <c r="S75" i="36"/>
  <c r="R75" i="36"/>
  <c r="Q75" i="36"/>
  <c r="P75" i="36"/>
  <c r="O75" i="36"/>
  <c r="N75" i="36"/>
  <c r="M75" i="36"/>
  <c r="L75" i="36"/>
  <c r="K75" i="36"/>
  <c r="J75" i="36"/>
  <c r="I75" i="36"/>
  <c r="G75" i="36"/>
  <c r="F75" i="36"/>
  <c r="AC74" i="36"/>
  <c r="AC73" i="36"/>
  <c r="AD70" i="36"/>
  <c r="AB70" i="36"/>
  <c r="AA70" i="36"/>
  <c r="Z70" i="36"/>
  <c r="Y70" i="36"/>
  <c r="X70" i="36"/>
  <c r="W70" i="36"/>
  <c r="V70" i="36"/>
  <c r="U70" i="36"/>
  <c r="T70" i="36"/>
  <c r="S70" i="36"/>
  <c r="R70" i="36"/>
  <c r="Q70" i="36"/>
  <c r="P70" i="36"/>
  <c r="O70" i="36"/>
  <c r="N70" i="36"/>
  <c r="M70" i="36"/>
  <c r="L70" i="36"/>
  <c r="K70" i="36"/>
  <c r="J70" i="36"/>
  <c r="I70" i="36"/>
  <c r="G70" i="36"/>
  <c r="F70" i="36"/>
  <c r="E70" i="36"/>
  <c r="AC69" i="36"/>
  <c r="AD65" i="36"/>
  <c r="AB65" i="36"/>
  <c r="AA65" i="36"/>
  <c r="Z65" i="36"/>
  <c r="Y65" i="36"/>
  <c r="X65" i="36"/>
  <c r="W65" i="36"/>
  <c r="V65" i="36"/>
  <c r="U65" i="36"/>
  <c r="T65" i="36"/>
  <c r="S65" i="36"/>
  <c r="R65" i="36"/>
  <c r="Q65" i="36"/>
  <c r="P65" i="36"/>
  <c r="O65" i="36"/>
  <c r="N65" i="36"/>
  <c r="M65" i="36"/>
  <c r="L65" i="36"/>
  <c r="K65" i="36"/>
  <c r="J65" i="36"/>
  <c r="I65" i="36"/>
  <c r="F65" i="36"/>
  <c r="E65" i="36"/>
  <c r="AC64" i="36"/>
  <c r="AC63" i="36"/>
  <c r="AB60" i="36"/>
  <c r="AA60" i="36"/>
  <c r="Z60" i="36"/>
  <c r="Y60" i="36"/>
  <c r="X60" i="36"/>
  <c r="W60" i="36"/>
  <c r="V60" i="36"/>
  <c r="U60" i="36"/>
  <c r="T60" i="36"/>
  <c r="S60" i="36"/>
  <c r="R60" i="36"/>
  <c r="Q60" i="36"/>
  <c r="P60" i="36"/>
  <c r="O60" i="36"/>
  <c r="N60" i="36"/>
  <c r="M60" i="36"/>
  <c r="L60" i="36"/>
  <c r="K60" i="36"/>
  <c r="J60" i="36"/>
  <c r="I60" i="36"/>
  <c r="F60" i="36"/>
  <c r="E60" i="36"/>
  <c r="AC59" i="36"/>
  <c r="AC58" i="36"/>
  <c r="AC57" i="36"/>
  <c r="AC56" i="36"/>
  <c r="AC118" i="36"/>
  <c r="AC55" i="36"/>
  <c r="AC54" i="36"/>
  <c r="AC53" i="36"/>
  <c r="AC52" i="36"/>
  <c r="AC51" i="36"/>
  <c r="AC50" i="36"/>
  <c r="AC49" i="36"/>
  <c r="AC48" i="36"/>
  <c r="AC47" i="36"/>
  <c r="AC46" i="36"/>
  <c r="AC103" i="36"/>
  <c r="AD103" i="36" s="1"/>
  <c r="AC45" i="36"/>
  <c r="AC44" i="36"/>
  <c r="G44" i="36"/>
  <c r="AC43" i="36"/>
  <c r="AC42" i="36"/>
  <c r="AC91" i="36"/>
  <c r="AC41" i="36"/>
  <c r="AC40" i="36"/>
  <c r="AC39" i="36"/>
  <c r="AC38" i="36"/>
  <c r="AC37" i="36"/>
  <c r="AC36" i="36"/>
  <c r="AD36" i="36" s="1"/>
  <c r="AD33" i="36"/>
  <c r="AB33" i="36"/>
  <c r="AA33" i="36"/>
  <c r="Z33" i="36"/>
  <c r="Y33" i="36"/>
  <c r="X33" i="36"/>
  <c r="W33" i="36"/>
  <c r="V33" i="36"/>
  <c r="U33" i="36"/>
  <c r="T33" i="36"/>
  <c r="S33" i="36"/>
  <c r="R33" i="36"/>
  <c r="Q33" i="36"/>
  <c r="O33" i="36"/>
  <c r="N33" i="36"/>
  <c r="M33" i="36"/>
  <c r="L33" i="36"/>
  <c r="K33" i="36"/>
  <c r="J33" i="36"/>
  <c r="I33" i="36"/>
  <c r="F33" i="36"/>
  <c r="E33" i="36"/>
  <c r="AC32" i="36"/>
  <c r="AC31" i="36"/>
  <c r="AC30" i="36"/>
  <c r="AC29" i="36"/>
  <c r="AC28" i="36"/>
  <c r="AC27" i="36"/>
  <c r="G27" i="36" s="1"/>
  <c r="AC26" i="36"/>
  <c r="AC25" i="36"/>
  <c r="AC24" i="36"/>
  <c r="G24" i="36" s="1"/>
  <c r="AC23" i="36"/>
  <c r="AC22" i="36"/>
  <c r="G22" i="36" s="1"/>
  <c r="AC21" i="36"/>
  <c r="AC20" i="36"/>
  <c r="AC19" i="36"/>
  <c r="G19" i="36" s="1"/>
  <c r="AC18" i="36"/>
  <c r="AC16" i="36"/>
  <c r="AC15" i="36"/>
  <c r="AC14" i="36"/>
  <c r="G14" i="36" s="1"/>
  <c r="AC13" i="36"/>
  <c r="AC12" i="36"/>
  <c r="G12" i="36" s="1"/>
  <c r="AC11" i="36"/>
  <c r="AC10" i="36"/>
  <c r="AC9" i="36"/>
  <c r="G9" i="36" s="1"/>
  <c r="AC8" i="36"/>
  <c r="AC7" i="36"/>
  <c r="AC6" i="36"/>
  <c r="G6" i="36" s="1"/>
  <c r="AD91" i="36" l="1"/>
  <c r="AD81" i="36"/>
  <c r="AD88" i="36"/>
  <c r="AD112" i="36"/>
  <c r="AD97" i="36"/>
  <c r="AD122" i="36"/>
  <c r="AD98" i="36"/>
  <c r="AD106" i="36"/>
  <c r="AD84" i="36"/>
  <c r="AD92" i="36"/>
  <c r="AD115" i="36"/>
  <c r="AD85" i="36"/>
  <c r="AD82" i="36"/>
  <c r="AD109" i="36"/>
  <c r="AD125" i="36"/>
  <c r="AD79" i="36"/>
  <c r="AD102" i="36"/>
  <c r="AD118" i="36"/>
  <c r="AD87" i="36"/>
  <c r="AD95" i="36"/>
  <c r="AD111" i="36"/>
  <c r="AD119" i="36"/>
  <c r="H70" i="36"/>
  <c r="G103" i="36"/>
  <c r="AD37" i="36"/>
  <c r="G42" i="36"/>
  <c r="AD38" i="36"/>
  <c r="AD39" i="36"/>
  <c r="G43" i="36"/>
  <c r="G40" i="36"/>
  <c r="H75" i="36"/>
  <c r="E9" i="37"/>
  <c r="G28" i="36"/>
  <c r="G54" i="36"/>
  <c r="G8" i="36"/>
  <c r="G20" i="36"/>
  <c r="H65" i="36"/>
  <c r="G55" i="36"/>
  <c r="G64" i="36"/>
  <c r="G23" i="36"/>
  <c r="G51" i="36"/>
  <c r="G46" i="36"/>
  <c r="G52" i="36"/>
  <c r="G58" i="36"/>
  <c r="G29" i="36"/>
  <c r="G41" i="36"/>
  <c r="G56" i="36"/>
  <c r="G16" i="36"/>
  <c r="G45" i="36"/>
  <c r="G49" i="36"/>
  <c r="G13" i="36"/>
  <c r="G21" i="36"/>
  <c r="G10" i="36"/>
  <c r="G18" i="36"/>
  <c r="G25" i="36"/>
  <c r="G11" i="36"/>
  <c r="G26" i="36"/>
  <c r="G15" i="36"/>
  <c r="G7" i="36"/>
  <c r="AC70" i="36"/>
  <c r="G91" i="36"/>
  <c r="G48" i="36"/>
  <c r="G57" i="36"/>
  <c r="AC128" i="36"/>
  <c r="AC75" i="36"/>
  <c r="H60" i="36"/>
  <c r="G63" i="36"/>
  <c r="AC65" i="36"/>
  <c r="G36" i="36"/>
  <c r="AC60" i="36"/>
  <c r="H33" i="36"/>
  <c r="H128" i="36"/>
  <c r="G47" i="36"/>
  <c r="G50" i="36"/>
  <c r="G53" i="36"/>
  <c r="G118" i="36"/>
  <c r="G59" i="36"/>
  <c r="F130" i="36"/>
  <c r="M131" i="36" l="1"/>
  <c r="G128" i="36"/>
  <c r="AD60" i="36"/>
  <c r="P8" i="37"/>
  <c r="O8" i="37"/>
  <c r="J8" i="37"/>
  <c r="L8" i="37"/>
  <c r="K8" i="37"/>
  <c r="U8" i="37"/>
  <c r="X8" i="37"/>
  <c r="G65" i="36"/>
  <c r="I8" i="37"/>
  <c r="V8" i="37"/>
  <c r="Q8" i="37"/>
  <c r="W8" i="37"/>
  <c r="Z8" i="37"/>
  <c r="R8" i="37"/>
  <c r="T8" i="37"/>
  <c r="Y8" i="37"/>
  <c r="G8" i="37"/>
  <c r="S8" i="37"/>
  <c r="H8" i="37"/>
  <c r="M8" i="37"/>
  <c r="F9" i="37"/>
  <c r="AD128" i="36"/>
  <c r="H130" i="36"/>
  <c r="G60" i="36"/>
  <c r="G9" i="37" l="1"/>
  <c r="H9" i="37" l="1"/>
  <c r="I9" i="37" l="1"/>
  <c r="J9" i="37" l="1"/>
  <c r="K9" i="37" l="1"/>
  <c r="L9" i="37" l="1"/>
  <c r="M9" i="37" l="1"/>
  <c r="P33" i="36" l="1"/>
  <c r="AC17" i="36"/>
  <c r="N8" i="37" l="1"/>
  <c r="N9" i="37" s="1"/>
  <c r="G17" i="36"/>
  <c r="G33" i="36" s="1"/>
  <c r="G130" i="36" s="1"/>
  <c r="AC33" i="36"/>
  <c r="O9" i="37" l="1"/>
  <c r="P9" i="37" l="1"/>
  <c r="Q9" i="37" l="1"/>
  <c r="R9" i="37" l="1"/>
  <c r="S9" i="37" l="1"/>
  <c r="T9" i="37" l="1"/>
  <c r="U9" i="37" l="1"/>
  <c r="V9" i="37" l="1"/>
  <c r="W9" i="37" l="1"/>
  <c r="X9" i="37" l="1"/>
  <c r="Y9" i="37" l="1"/>
  <c r="Z9" i="37" l="1"/>
</calcChain>
</file>

<file path=xl/sharedStrings.xml><?xml version="1.0" encoding="utf-8"?>
<sst xmlns="http://schemas.openxmlformats.org/spreadsheetml/2006/main" count="485" uniqueCount="461">
  <si>
    <t>Five Year Supply Period</t>
  </si>
  <si>
    <t>Status / Site reference as at 31/03/2026</t>
  </si>
  <si>
    <t>Name and address of site</t>
  </si>
  <si>
    <t>Site area (ha)</t>
  </si>
  <si>
    <t>Notes</t>
  </si>
  <si>
    <t xml:space="preserve">2026/27
</t>
  </si>
  <si>
    <t xml:space="preserve">2027/28
</t>
  </si>
  <si>
    <t>2028/29
Yr 1</t>
  </si>
  <si>
    <t>2029/30
Yr 2</t>
  </si>
  <si>
    <t>2030/31
Yr 3</t>
  </si>
  <si>
    <t>2031/32
Yr 4</t>
  </si>
  <si>
    <t>3032/33
Yr 5</t>
  </si>
  <si>
    <t>2033/34
Yr 6</t>
  </si>
  <si>
    <t>2034/35
Yr 7</t>
  </si>
  <si>
    <t>2035/36
Yr 8</t>
  </si>
  <si>
    <t>2036/37
Yr 9</t>
  </si>
  <si>
    <t>2037/38
Yr 10</t>
  </si>
  <si>
    <t>2038/39
Yr 11</t>
  </si>
  <si>
    <t>2039/40
Yr 12</t>
  </si>
  <si>
    <t>2040/41
Yr 13</t>
  </si>
  <si>
    <t>2041/42
Yr 14</t>
  </si>
  <si>
    <t>2042/43
Yr 15</t>
  </si>
  <si>
    <t>2043/44
Yr 16</t>
  </si>
  <si>
    <t>2044/45
Yr 17</t>
  </si>
  <si>
    <t>2045/46
Yr 18</t>
  </si>
  <si>
    <t>Total 2026-2046</t>
  </si>
  <si>
    <t>Total after 2046</t>
  </si>
  <si>
    <t xml:space="preserve">Existing Planning Permissions - Unallocated sites </t>
  </si>
  <si>
    <t>Reserved Matters
0301597REM</t>
  </si>
  <si>
    <t>The Old Granary, Gidding Rd, Sawtry</t>
  </si>
  <si>
    <t xml:space="preserve">Brownfield. Rough foundations in place so material start has been implemented some years ago. A revised surface water drainage strategy for the site has been resolved with the Middle Level Commissioners. There are some legal matters being addressed on site which are with solicitors now. </t>
  </si>
  <si>
    <t>Full
18/00212/FUL</t>
  </si>
  <si>
    <t>Former British Red Cross Society, Huntingdon</t>
  </si>
  <si>
    <t xml:space="preserve">Brownfield. Units (7 apartments and 3 houses) under construction as at 31 March 2026. Have completed since. </t>
  </si>
  <si>
    <t>Outline 
17/00101/OUT
Reserved Matters
20/00923/REM</t>
  </si>
  <si>
    <t xml:space="preserve">D J C Produce, Pingle Bank, Holme </t>
  </si>
  <si>
    <t>Brownfield. Outline application was approved in May 2019. Reserved matters application (20/00923/REM) was approved in February 2023. Under construction April 2026.</t>
  </si>
  <si>
    <t xml:space="preserve">Outline 
18/01073/OUT
Reserved Matters
21/01723/REM 
</t>
  </si>
  <si>
    <t xml:space="preserve">Land Rear Of 92 To 108 High Street, Needingworth </t>
  </si>
  <si>
    <t>Greenfield. 21/01723/REM was approved in February 2022. Remains extant through approval of 24/00365/CLPD. Sites is solely for all affordable homes with Cross Keys Homes delivering the site. They are awaiting a Homes England grant via the Affordable Homes Programme to ensure the viability of the site. Deferred by one year as waiting grant.</t>
  </si>
  <si>
    <t xml:space="preserve">Outline
18/02192/OUT
Reserved Matters
21/01808/REM </t>
  </si>
  <si>
    <t xml:space="preserve">Land West Of 26 To 34 High Street, Stilton </t>
  </si>
  <si>
    <t xml:space="preserve">Greenfield. The site was approved in May 2019. Remains extant through 24/00529/CLPD. The site has been sold to Cross Keys Homes. 21/01808/REM approved in March 2022. Viability of the site will require Homes England Grant. Split over two years. </t>
  </si>
  <si>
    <t>Outline
21/01810/OUT</t>
  </si>
  <si>
    <t>Land West Of 26 To 34 High Street, Stilton</t>
  </si>
  <si>
    <t xml:space="preserve">Greenfield. Outline for 16 dwellings and associated Infrastructure works and access. Decision notice sent out in February 2026.  One housebuilder involved (Seagate). Cross Keys Homes expected to submit a reserve matters planning application by the end of 2026. Viability of site will require Homes England grant.  </t>
  </si>
  <si>
    <t>Outline
22/01926/OUT</t>
  </si>
  <si>
    <t>Land At Fenton Fields Farm, Bencroft Lane, Warboys</t>
  </si>
  <si>
    <t>Greenfield. 22/01926/OUT was approved May 2023. Access has been secured from the adjacent WB4 (South of Farrier's Way) which is now complete. Reserved matters submitted by March 2026 (26/00483/REM). Estimated.</t>
  </si>
  <si>
    <t>Full
20/00285/FUL</t>
  </si>
  <si>
    <t>F Vindis And Sons Ltd, Low Road, Fenstanton</t>
  </si>
  <si>
    <t>Brownfield. Full application for 94 dwellings approved in March 2022. Now solely an affordable housing scheme following purchase by Settle Housing Association and qualifying from funding from Homes England. All units under construction with a high proportion of flats. Estimated</t>
  </si>
  <si>
    <t>Outline
19/00038/OUT
Reserved Matters
21/01043/REM</t>
  </si>
  <si>
    <t>Meadow View Farm, Thrapston Road
Brampton</t>
  </si>
  <si>
    <t xml:space="preserve">Greenfield. Outline permission granted in April 2021 for 30 dwellings. 21/01043/REM for the 30 dwellings was approved in June 2022. Conditions being discharged and the removal of telecommunications infrastructure on site being explored. 1 dwelling demolished shown on county completions records 2024/25.  24/00767/CLPD approved for the construction of 30 dwellings. Estimated. </t>
  </si>
  <si>
    <t>Outline
20/01407/OUT
Reserved Matters
22/01080/REM</t>
  </si>
  <si>
    <t>Land North of Shawley Road and West of Glatton Road, Sawtry</t>
  </si>
  <si>
    <t>Greenfield. Up to 340 dwellings permitted in November 2021 under 20/01407/OUT. 22/01080/REM was approved in October 2024. Two housebuilders are currently involved with delivering the scheme. Site under constructions. Response from Allison Homes and Taylor Wimpey (remaining 202) estimated.</t>
  </si>
  <si>
    <t>Full
22/01439/FUL</t>
  </si>
  <si>
    <t>11 - 12 The Pavement, St Ives</t>
  </si>
  <si>
    <t>Brownfield. 22/01439/FUL was approved in December 2022 for the demolition and construction of three-storey building  to provide10 self-contained units. One house builder involved. Under construction. Estimated</t>
  </si>
  <si>
    <t>Full
18/02726/FUL</t>
  </si>
  <si>
    <t>Former Car Showroom, London Road, St Ives</t>
  </si>
  <si>
    <t>Brownfield. Residential development of 49 dwellings following demolition of existing buildings on site. Approved in April 2022 and implemented. Notice for a full structural demolition of the existing buildings on site received in September 2024.  25/00385/CLED confirmed the lawful implementation of 18/02726/FUL. Viability challenging. Estimated.</t>
  </si>
  <si>
    <t>Outline
20/00164/OUT
Reserved Matters
25/00781/REM
Rural Exception Site</t>
  </si>
  <si>
    <t>Land West Of Wychwood, Church End, Hilton</t>
  </si>
  <si>
    <t xml:space="preserve">Greenfield. Rural exception site. Outline for up to 16 dwellings granted permission in July 2022. Reserved matters (25/00781/REM) was approved in December 2025. Accent Housing involved with the site. </t>
  </si>
  <si>
    <t>Rural Exception Site
Outline
21/02027/OUT
Reserved Matters
23/02503/REM</t>
  </si>
  <si>
    <t>Land North of Butchers Close, Alconbury Weston</t>
  </si>
  <si>
    <t>Greenfield. Outline application (21/02027/OUT) granted permission in December 2022. 23/02503/REM for all 15 dwellings and also relating to several conditions was approved in February 2025.</t>
  </si>
  <si>
    <t>Rural Exception Site
Full
21/02139/FUL</t>
  </si>
  <si>
    <t>Informal Open Space East Of 47 Farm Close, Upwood</t>
  </si>
  <si>
    <t>Greenfield. Rural exception site. Residential development of 28 dwellings and associated infrastructure and works. Approved in December 2022, one housebuilder currently involved with the site. The scheme is dependent on approval to vary the scheme to be 100% affordable housing and also Homes England grant funding. Deferred completions by a year.</t>
  </si>
  <si>
    <t>Full
23/01948/FUL</t>
  </si>
  <si>
    <t>Land East Of Ivy Way, Spaldwick</t>
  </si>
  <si>
    <t>Greenfield. Full application for 15 affordable homes was approved in June 2024 (23/01948/FUL). Conditions being discharged. The Agent is seeking amendments to the first homes to change their tenure in order to secure funding. Estimated</t>
  </si>
  <si>
    <t>Full
23/00500/FUL</t>
  </si>
  <si>
    <t>Abbotsley Golf Club, Drewels Lane, Abbotsley</t>
  </si>
  <si>
    <t>Brownfield. Full application (23/00500/FUL) submitted in March 2023 and was approved in August 2024. A listed building consent application (24/01425/LBC) was submitted in August 2024 and approved in April 2026.</t>
  </si>
  <si>
    <t>Outline
23/01002/OUT</t>
  </si>
  <si>
    <t>Land North Of Lodel Farm, Overcote Lane, Needingworth</t>
  </si>
  <si>
    <t>Greenfield. Proposed residential development for  the erection of 30 dwellings was approved in June 2025. REM submitted 17 April 2026 by Burmor construction and Accent housing (26/00710/REM). Estimated.</t>
  </si>
  <si>
    <t>Full
24/02206/FUL</t>
  </si>
  <si>
    <t>Land East Of 66
Thrapston Road
Brampton</t>
  </si>
  <si>
    <t xml:space="preserve">Greenfield. Proposed residential development for  the erection of 15 dwellings along with access, landscaping, garages, roads and all ancillary works. Application approved August 2025. </t>
  </si>
  <si>
    <t>Outline
24/00378/OUT</t>
  </si>
  <si>
    <t>Folly Farm, London Road, Yaxley</t>
  </si>
  <si>
    <t>Greenfield. Development of 115 homes approved on appeal in August 2025. Site in the process of being sold to housebuilders. Agent expects REM submission in late 2026/early 2027. Deferred by two years.</t>
  </si>
  <si>
    <t>Outline
22/01460/OUT</t>
  </si>
  <si>
    <t>Land Northeast of 2 Old Houghton Road, Huntingdon</t>
  </si>
  <si>
    <t>Greenfield. Outline with all matters (except access) reserved for the erection of 25 - 30 dwellings. Approved in June 2025.Agent expects to submit reserved matters for 30 dwellings to be submitted in Spring 2027. Housebuilder Campbell Buchanan involved.</t>
  </si>
  <si>
    <t>Full
23/02502/FUL</t>
  </si>
  <si>
    <t>93 Peterborough Road, Farcet</t>
  </si>
  <si>
    <t>Greenfield. 12 single bedrooms assisted living apartments. The proposal requires the demolition of an existing dwelling, there is a therefore a net gain of 11 dwellings. However, a revised proposal for 6 units is being explored as of June 2026. So 6 units are included as the minimum likely number. Estimated.</t>
  </si>
  <si>
    <t>Full
23/01996/FUL</t>
  </si>
  <si>
    <t>26 Cambridge Street, St Neots</t>
  </si>
  <si>
    <t>Brownfield. Market retirement housing consisting of 73 homes (57 apartments and 16 cottages) allowed on appeal in November 2024. Churchill Retirement Living. Site cleared.</t>
  </si>
  <si>
    <t>Full
24/01827/HDC</t>
  </si>
  <si>
    <t>Hotel 10-14 Market Square, St Neots</t>
  </si>
  <si>
    <t>Brownfield. Total creation of 14 dwellings. The proposal requires the loss of two dwellings, there is a therefore a net gain of 12 dwellings which has been reflected in the trajectory. Approved December 2025. Estimated.</t>
  </si>
  <si>
    <t>Total of small sites Full, Reserved Matters or Technical Details Consent under construction</t>
  </si>
  <si>
    <t>n/a</t>
  </si>
  <si>
    <t xml:space="preserve">No discount applied as sites which are already started are expected to be delivered. </t>
  </si>
  <si>
    <t>Total of small sites Full, Reserved Matters or Technical Details Consent not started at 31/03/26</t>
  </si>
  <si>
    <r>
      <t>A 10% discount has been applied to the total of sites not yet started to allow for some sites which may not be developed.</t>
    </r>
    <r>
      <rPr>
        <b/>
        <sz val="11"/>
        <rFont val="Arial"/>
        <family val="2"/>
      </rPr>
      <t xml:space="preserve"> </t>
    </r>
  </si>
  <si>
    <t xml:space="preserve">Total of small sites 
Outline and Permission in Principle </t>
  </si>
  <si>
    <t xml:space="preserve">A 10% discount has been applied to the total of sites not yet started to allow for some sites which may not be developed.
</t>
  </si>
  <si>
    <t>Subtotal</t>
  </si>
  <si>
    <t xml:space="preserve">Local Plan to 2036 Allocations </t>
  </si>
  <si>
    <t xml:space="preserve">SEL1 and HU1
Existing Planning Permissions - Local Plan Allocations
Local Plan Allocation SEL1.1
Alconbury Weald
Part Reserved Matters/ Part Outline
1201158OUT, Reserved Matters
15/01117/REM, 16/02013/REM, 16/01329/REM, 17/00802/REM, 18/01536/REM, 18/02223/REM, 21/00283/REM, 21/00764/REM, 21/00804/REM, 21/01548/REM, 21/02675/REM, 23/00271/REM, 23/00695/REM, 21/01548/REM, 17/00079/REM
</t>
  </si>
  <si>
    <t>Alconbury Weald</t>
  </si>
  <si>
    <r>
      <rPr>
        <b/>
        <sz val="11"/>
        <rFont val="Arial"/>
        <family val="2"/>
      </rPr>
      <t>Alconbury Weald</t>
    </r>
    <r>
      <rPr>
        <sz val="11"/>
        <rFont val="Arial"/>
        <family val="2"/>
      </rPr>
      <t xml:space="preserve"> - brownfield. The site is progressing well with eight or more  housebuilders involved (Hopkins Homes, Morris Homes, Redrow Homes, Campbell Buchanan, Crest Nicholson, Lovell Partnership, Barratt David Wilson Homes, Cross Key Homes) and reserved matters applications submitted for residential and commercial development as well as for the delivery of site-wide infrastructure to ensure continued delivery. Development has now moved into phase 3. 155 dwellings are under construction as at 31 March 2025 with a further 665 benefiting from reserved matters approval. The Agent for the site anticipates the capacity of the site to be 6,500. This includes an additional 1,500 homes at Grange Farm for which an outline application was approved in October 2024 (19/01341/OUT). In last years survey, the Agent anticipated completions for Grange Farm to start from 2026/27 onwards. 
Minor amendment to the final years to reflect the completions.</t>
    </r>
  </si>
  <si>
    <t>Grange Farm 1901341OUT and various REMS</t>
  </si>
  <si>
    <t>No REM submitted by 31 March 2026. At least five housebuilders are expected to work on site with reserved matters to be submitted. Deferred by two years.</t>
  </si>
  <si>
    <t>Local Plan Allocation HU1 - Ermine Street (South)
Outline - 18/01918/OUT</t>
  </si>
  <si>
    <t>Ermine Street</t>
  </si>
  <si>
    <r>
      <rPr>
        <b/>
        <sz val="11"/>
        <color theme="1"/>
        <rFont val="Arial"/>
        <family val="2"/>
      </rPr>
      <t>Ermine Street (South)</t>
    </r>
    <r>
      <rPr>
        <sz val="11"/>
        <color theme="1"/>
        <rFont val="Arial"/>
        <family val="2"/>
      </rPr>
      <t xml:space="preserve"> - greenfield. Outline application (18/01918/OUT) for a mixed use development including 1,000 dwellings was approved in September 2024. Agent in previous surveys has highlighted issues with CCC Highways regarding improvements to A141. One housebuilder currently on site (Bloor Homes). Reserved Matters applications 25/00704/REM, 25/00713/REM, 25/00727/REM and 25/00728/REM are approved. Agent considered to reduce the number to 900.</t>
    </r>
  </si>
  <si>
    <t>Local Plan Allocation HU1 - Ermine Street (North)
Planning application submitted
20/00847/OUT</t>
  </si>
  <si>
    <r>
      <rPr>
        <b/>
        <sz val="11"/>
        <color theme="1"/>
        <rFont val="Arial"/>
        <family val="2"/>
      </rPr>
      <t>Ermine Street (North)</t>
    </r>
    <r>
      <rPr>
        <sz val="11"/>
        <color theme="1"/>
        <rFont val="Arial"/>
        <family val="2"/>
      </rPr>
      <t xml:space="preserve"> - greenfield. Outline application 20/00847/OUT submitted in May 2020 for 648 dwellings is pending consideration. Two housebuilders are expected to be involved with delivering the site. Agent anticipates build out over 7 years completing in 2032/33. Deferred three years.</t>
    </r>
  </si>
  <si>
    <t>HU5
Existing Planning Permissions - Local Plan Allocations
Full
20/02613/FUL</t>
  </si>
  <si>
    <t>Edison Bell Way</t>
  </si>
  <si>
    <t>Brownfield. Revised application was permitted for 178 dwellings (20/02613/FUL). Site well  advanced. Estimated.</t>
  </si>
  <si>
    <t>HU11
Existing Planning Permissions - Local Plan Allocations
15/02016/FUL and 19/00028/FUL (19/00029/LBC)</t>
  </si>
  <si>
    <t>Parcels F and G  
Brampton Park (formerly RAF Brampton)</t>
  </si>
  <si>
    <t>Brownfield. Site progressing well with final units under construction. Estimated.</t>
  </si>
  <si>
    <t>SEL 2
Local Plan Allocations with Planning Permission
Local Plan Allocation SEL2
Loves Farm East 
Outline
13/00388/OUT</t>
  </si>
  <si>
    <t xml:space="preserve">St Neots East Loves Farm (1300388OUT)/ </t>
  </si>
  <si>
    <t>Morris Homes have reserved matters 26/00402/REM approved on August 2026. Multiple REMs for infrastructure approved and delivery started. Minor amendment made to give more cautious start.</t>
  </si>
  <si>
    <t>Wintringham Park
Outline
17/02308/OUT
Reserved Matters
18/02708/REM
18/02719/REM
20/01507/REM
21/01674/REM
22/00305/REM
22/01003/REM</t>
  </si>
  <si>
    <t>Wintringham Park (17/2308/OUT)</t>
  </si>
  <si>
    <t>Wintringham Park - greenfield. A hybrid planning application has been approved (17/2308/OUT) in November 2018 for up to 2,800 dwellings as part of a mixed use development. Several reserved matters relating to landscaping and housing have been approved and have commenced. 9 housebuilders currently involved, more than 10 are expected to be involved over the project: Barratt David Wilson, Stonebond, Cala Homes, Morris Homes, Cross Keys Homes, BPHA, Orbit Homes, Keepmoat Homes, Lodge Park Homes. Site is progressing well. As at the 31 March 2025, there were 244 dwellings under construction with a further 177 with reserved matters approval. Keepmoat submitted 26/00717/REM for 147 dwellings on April 2026. This is the first parcel in key stage 2. Amendments have been made to reflect completions.</t>
  </si>
  <si>
    <t xml:space="preserve">SN1
Existing Planning Permissions - Local Plan Allocations
Full
0900411FUL and 0900412LBC, 1301969FUL,  17/01446/FUL, 21/02603/FUL, 18/00497/FUL, 21/01940/FUL, 23/00609/FUL, 22/01803/FUL </t>
  </si>
  <si>
    <t>St Mary's Urban Village, St Neots</t>
  </si>
  <si>
    <t xml:space="preserve">Brownfield. This site has come forward in several applications totalling 48 dwellings on site. 25/01954/LBC submitted in August 2025 to convert Ibetts Yard to 5 dwellings was consented on 6 March 2026. Estimated.
</t>
  </si>
  <si>
    <t>SN3
Existing Planning Permissions - Local Plan Allocations
Outline
20/00896/OUT / 24/01539/REM and 24/02385/REM</t>
  </si>
  <si>
    <t>Cromwell Road North, St Neots</t>
  </si>
  <si>
    <t>Mixed green/brownfield. Outline application for 83 dwelling was approved in December 2021 (20/00896/OUT).  24/01539/REM was approved in May 2025. Site now is being developed by Accent Housing for 80 affordable property. Site started May 2026. Estimated.</t>
  </si>
  <si>
    <t>SI1
Existing Planning Permissions - Local Plan Allocations
Outline
1402210OUT
Reserved Matters
19/01180/REM</t>
  </si>
  <si>
    <t>St Ives West - Houghton Grange, St Ives</t>
  </si>
  <si>
    <t>Brownfield. A reserved matters application (19/01180/REM) for net 99 dwellings was submitted by Morris Homes was approved in July 2020. Site nearing completion. Estimated.</t>
  </si>
  <si>
    <t xml:space="preserve">SI1
Local Plan Allocations without Planning Permission
</t>
  </si>
  <si>
    <t xml:space="preserve">St Ives West - Land Between Houghton Grange &amp; The How
</t>
  </si>
  <si>
    <t>Greenfield. Outline application (23/00627/OUT) for 120 dwelling granted 1st April 2026. Subject to Homes England securing a development partner, the developer expects submission of  a reserved matters application in November 2027. Deferred by one year.</t>
  </si>
  <si>
    <t>RA7
Existing Planning Permissions - Local Plan Allocations
Outline
20/00863/OUT
Reserved Matters
22/01946/REM</t>
  </si>
  <si>
    <t xml:space="preserve">East of Valiant Square, Bury </t>
  </si>
  <si>
    <t>Greenfield. Outline application (20/00863/OUT) for 87 was approved in July 2021. Reserved matters (22/01946/REM) approved in June 2024. Burmor Construction Limited and Building for Stonewater are the housebuilder involved in developing this site. The scheme is for solely affordable housing. Site commenced June 2026.</t>
  </si>
  <si>
    <t xml:space="preserve">RA8
Existing Planning Permissions - Local Plan Allocations
Outline
1201274OUT 
Reserved Maters 
20/00161/REM
</t>
  </si>
  <si>
    <t>RAF Upwood &amp; Upwood Hill House</t>
  </si>
  <si>
    <t>Brownfield. A reserved matters (20/00161/REM) for phase one (1201274OUT for 160 dwellings) was approved in September 2020 for the southern part of the site. Countryside Properties Ltd is the housebuilder for the site, with Hyde New Build as the beneficiary. All 160 dwellings are to be affordable. 90 built and other units are under construction. Trajectory response amended to reflect number under construction.</t>
  </si>
  <si>
    <t xml:space="preserve">RA8
Local Plan Allocations without Planning Permission
</t>
  </si>
  <si>
    <t>Brownfield. A Full application (21/00572/FUL) for 317on phase two was submitted in March 2021. The application is approaching completion subjects to resolution of final highway issues. With the approval of 160 dwellings under 20/00161/REM, this application would bring the site capacity up to 477. Estimated.</t>
  </si>
  <si>
    <t>BU1
Existing Planning Permissions - Local Plan Allocations
Outline
18/02753/OUT</t>
  </si>
  <si>
    <t>East of Silver Street and South of A1, Buckden</t>
  </si>
  <si>
    <t>Greenfield. An outline application (18/02753/OUT) application was approved in August 2022. Reserved matters submitted in May 2026 (26/00956/REM). Morris Homes are the housebuilders for this site. Deferred by one year.</t>
  </si>
  <si>
    <t xml:space="preserve">FS3
Existing Planning Permissions - Local Plan Allocations
Outline
20/02128/OUT 
</t>
  </si>
  <si>
    <t xml:space="preserve">Cambridge Road, Fenstanton - East </t>
  </si>
  <si>
    <t xml:space="preserve">Greenfield. Outline planning application (20/02128/OUT) for 39 dwellings was permitted in September 2022. 25/01668/REM submitted in September 2025. </t>
  </si>
  <si>
    <t>KB2
Local Plan Allocations without Planning Permission</t>
  </si>
  <si>
    <t>North of Station Road/Stow Road, Kimbolton</t>
  </si>
  <si>
    <t>Greenfield. 25/01029/FUL for 65 dwellings was received in June 2025 and it has DMC approval in December 2025. It now waiting on the agent to finalise the S106 and there are also ongoing investigations/discussions with Anglian Water around the foul drainage scheme which can be dealt with by condition. DN is expected to be issued soon.</t>
  </si>
  <si>
    <t>SY1
Existing Planning Permissions - Local Plan Allocations
Full
19/01294/FUL</t>
  </si>
  <si>
    <t>Land East Of Glebe Farm Gidding Road, Sawtry</t>
  </si>
  <si>
    <t xml:space="preserve">Greenfield. Wider allocation of 80 dwellings built out. 19/01294/FUL is for 6 additional dwellings in the south west corner of the site along Gidding Road permitted in November 2021. Under construction. </t>
  </si>
  <si>
    <t>SY2
Existing Planning Permissions - Local Plan Allocations
Outline
17/00077/OUT
Reserved Matters
19/00462/REM</t>
  </si>
  <si>
    <t>South of Gidding Rd, Sawtry</t>
  </si>
  <si>
    <t>Greenfield. Outline permission granted May 2018. Site acquired by Bovis Homes and a reserved matters application (19/00462/REM) for 295 was approved in November 2019. The site is nearing completion with final units to complete.</t>
  </si>
  <si>
    <t xml:space="preserve">SM2
Existing Planning Permissions - Local Plan Allocations
Outline
15/00917/OUT 
Reserved Matters
19/02220/REM
</t>
  </si>
  <si>
    <t>Newlands, Somersham</t>
  </si>
  <si>
    <t xml:space="preserve">Greenfield. Outline application for 45 dwellings and a residential care home in November 2017. A reserved matters application (19/02220/REM) for 45 dwellings was approved in September 2021. A reserved matters (19/02289/REM) for a residential care home was approved in December 2021. The site is under construction and being buildout by Rose Homes and Muir Group Housing Association. </t>
  </si>
  <si>
    <t>SM5
Existing Planning Permissions - Local Plan Allocations
Outline
19/01790/OUT
Reserved Matters
23/00369/REM</t>
  </si>
  <si>
    <t>North of The Bank, Somersham</t>
  </si>
  <si>
    <t>Greenfield. An outline for the site was permitted in February 2023 for 132 dwellings including one self build dwelling (19/01790/OUT). Allison Homes East, Amplius as registered provider are involved with delivering the site. Reserved matters application (23/00369/REM) approved in May 2024. Site under construction. Trajectory revised to align with completions on site.</t>
  </si>
  <si>
    <t>WB1
Existing Planning Permissions - Local Plan Allocations
Outline
20/00308/OUT
Reserved Matters
23/02505/REM</t>
  </si>
  <si>
    <t>West of Ramsey Road, Warboys (Southern part)</t>
  </si>
  <si>
    <t>Greenfield. Site is in dual ownership. Southern part of the site has 20/00308/OUT for 24 dwellings was approved in October 2021. 20/00723/FUL for the demolition of 21 Ramsey Road to allow for access to the site was approved in October 2021. A reserved matters application (23/02505/REM) was approved in September 2024. Stonewater Housing Association are involved with bringing forward the site.</t>
  </si>
  <si>
    <t xml:space="preserve">WB1
Local Plan Allocations without Planning Permission
</t>
  </si>
  <si>
    <t>West of Ramsey Road, Warboys (Northern part)</t>
  </si>
  <si>
    <t>Greenfield. Site is in dual ownership. A full application for the northern part submitted November 2025 (25/02130/FUL) for 21 dwellings, this was approved subject to S106 at DMC in June 2026. Deferred by one year and split over two years.</t>
  </si>
  <si>
    <t>Other Commitments:  Subject to S106</t>
  </si>
  <si>
    <t>Outline
25/00892/OUT</t>
  </si>
  <si>
    <t xml:space="preserve">Land west of Peterborough Road, Farcet
</t>
  </si>
  <si>
    <t>Greenfield. Approved at Development Management Committee (subject to signing of S106) on 23 March 2026 with a condition that a reserved matters application be submitted within two years of outline approval. Persimmon Homes involved with the site. Agent anticipates reserve matters to be submitted in quarter two of 2027. Deferred by two years.</t>
  </si>
  <si>
    <t>Full
25/01279/FUL</t>
  </si>
  <si>
    <t xml:space="preserve">Land north of Station Road, Warboys
</t>
  </si>
  <si>
    <t>Greenfield. Approved at Development Management Committee (subject to signing of S106) on 16 March 2026. The permission is expected to be granted in the end of 2026. Estimated.</t>
  </si>
  <si>
    <t xml:space="preserve">Other Sources - 'Prior Approval' Conversions to C3 residential use under GPDO </t>
  </si>
  <si>
    <t>Prior Approval sites</t>
  </si>
  <si>
    <t xml:space="preserve">A review of housing completions delivered via prior approval, has shown that on average since 2014, 29 homes a year have been delivered through this route. As at 31st March 2026, there were 125 homes committed via prior approval to be built. This justifies the trajectory including a projection of 25 homes a year to be delivered via prior approval. This comprises the sites identified and an allowance for future sites to come forward. </t>
  </si>
  <si>
    <t>Windfall and Rural Exception Sites</t>
  </si>
  <si>
    <t>Windfall small sites (less than 10 dwellings)</t>
  </si>
  <si>
    <t>The average small site completions, including change of use and excluding prior approvals, 11 of the last 15 years has achieved over 120 completions. Therefore it is reasonable to place an allowance of 120 for small sites to reflect a realistic picture on small site delivery going forward. Have subtracted the outline permissions from the annual estimate of 120.</t>
  </si>
  <si>
    <t>Rural Exception Sites</t>
  </si>
  <si>
    <t xml:space="preserve">20 dwellings a year from 2033/2034 is a reasonable allowance for future rural exception sites given the historic delivery of such sites in the district. Such sites tend to range between 10 and 20 dwellings. Permitted rural exception sites that are yet to be built out are listed above in the trajectory:
20/00164/OUT for 16 dwellings in Hilton, 20/00208/OUT for 10 dwellings in Holme, 21/02139/FUL for 28 dwellings in Upwood and 21/02027/OUT for 15 dwellings in Alconbury Weston. </t>
  </si>
  <si>
    <t>Abbots Ripton 1</t>
  </si>
  <si>
    <t>Home Farm South</t>
  </si>
  <si>
    <t>Mixed greenfield and brownfield. Mixed use allocation for 15 homes and 0.5ha of commercial development. Outline anticipated by the end of 2026. Deferred one year.</t>
  </si>
  <si>
    <t>Alconbury 1</t>
  </si>
  <si>
    <t>Land South of Great North Road, Alconbury</t>
  </si>
  <si>
    <t>Greenfield. Allocation for 30 homes. Estimated.</t>
  </si>
  <si>
    <t>Alconbury 2</t>
  </si>
  <si>
    <t>Land to the East of Globe Lane (smaller site), Alconbury</t>
  </si>
  <si>
    <t>Greenfield. Allocation for 60 homes. Deferred by two years and capacity kept in line with allocation.</t>
  </si>
  <si>
    <t>Bluntisham 1</t>
  </si>
  <si>
    <t>Land off 18 Holliday's Road, Bluntisham</t>
  </si>
  <si>
    <t>Mixed greenfield and brownfield. Allocation for 35 homes. The site promoter is actively working to bring this site forwards and seeking up to 50 houses. Capacity kept in line with the allocation. Deferred by eight years due to coincide with WRC infrastructure upgrades.</t>
  </si>
  <si>
    <t>Bluntisham 2</t>
  </si>
  <si>
    <t>Land West of Colne Road, Bluntisham</t>
  </si>
  <si>
    <t>Greenfield. Allocation for 85 homes, car parking and open space. 25/01965/OUT for 90 homes, parking and open space. Deferred by nine years to coincide with WRC infrastructure upgrades.</t>
  </si>
  <si>
    <t>Brampton 1</t>
  </si>
  <si>
    <t>Wallis Land, Thrapston Road, Brampton</t>
  </si>
  <si>
    <t>Greenfield. Allocation for 10 homes and 0.4ha of open space. Build out deferred to year 9 to coincide with WRC infrastructure upgrades if required. Estimated.</t>
  </si>
  <si>
    <t>Bury 1</t>
  </si>
  <si>
    <t>Bury Industrial Estate, Old Station Road, Bury</t>
  </si>
  <si>
    <t>Brownfield. Redevelopment of former industrial buildings in Bury for 30 homes. Outline application scheduled to be submitted by the end of 2026. Pre-application submitted.</t>
  </si>
  <si>
    <t>Bury 3</t>
  </si>
  <si>
    <t>RAF Upwood - Phase 3</t>
  </si>
  <si>
    <t>Brownfield. Phase 3 of the wider RAF Upwood redevelopment providing a further 170 homes and 11.5ha for green infrastructure. Deferred by four years due to dependency on the Phase two for access and capacity kept in line with allocation. Agent has the aspiration for 250 houses.</t>
  </si>
  <si>
    <t>Bythorn 1</t>
  </si>
  <si>
    <t>Home Farm, Bythorn</t>
  </si>
  <si>
    <t>Mixed. Redevelopment of agricultural farm complex. 25/02350/PIP for 8 homes permitted March 2026 for the northern half of the site. Another application for the rest of the site due to be submitted in Autumn 2026. Housebuilder identified.</t>
  </si>
  <si>
    <t>Catworth 1</t>
  </si>
  <si>
    <t>Fruit Field, Catworth</t>
  </si>
  <si>
    <t>Greenfield. Deferred by one year and split to complete over two years.</t>
  </si>
  <si>
    <t>Colne 1</t>
  </si>
  <si>
    <t>Land at Ramadie, Earith Road, Colne</t>
  </si>
  <si>
    <t>Mixed greenfield and brownfield. Allocation for 15 homes. Part permissioned - 25/01653/PIP for 3-4 dwellings on half of site permitted November 2025 and 24/02297/FUL for demolition and construction 1 dwelling on frontage permitted April 2025. Full application for the rest of the site expected to be submitted in 2028. Two housebuilders anticipated. Deferred non-permissioned dwellings by five years to coincide with WRC infrastructure upgrades.</t>
  </si>
  <si>
    <t>Ellington 1</t>
  </si>
  <si>
    <t xml:space="preserve">Old Sheds at Manor Farm, Ellington </t>
  </si>
  <si>
    <t>Greenfield. Allocation for 35 homes. The agent expected the housebuilder to put in a full application in mid/late 2027. Deferred by two years.</t>
  </si>
  <si>
    <t>Ellington 2</t>
  </si>
  <si>
    <t>Land west of Grafham Road, Ellington</t>
  </si>
  <si>
    <t>Greenfield. 26/00007/PIP for 5 to 7 dwellings on north east corner permitted Feb 2026. House builder planed to submit a full application after the Plan adoption. Deferred by one year.</t>
  </si>
  <si>
    <t xml:space="preserve">Godmanchester 1
</t>
  </si>
  <si>
    <t>RGE Engineering, Godmanchester</t>
  </si>
  <si>
    <t>Brownfield. 25/01587/FUL was submitted in August 2025 for 82 dwellings and approved in February 2026. One housebuilder on site (Campbell Buchanan George). Site clearance and demolition started July 2026.</t>
  </si>
  <si>
    <t>Godmanchester 2</t>
  </si>
  <si>
    <t>Land West of London Road and South of Stokes Drive, Godmanchester</t>
  </si>
  <si>
    <t>Greenfield. Mixed use allocation proposing an extension to the southern edge of Godmanchester comprising 550 new homes, green infrastructure, flood mitigation and a cemetery extension. Phase one ( 26/00620/OUT) submitted March 2026. Deferred by seven years to coincide with WRC infrastructure upgrades. Multiple developer party involved. Capacity kept in line with the allocation, but site promoters seeking higher numbers.</t>
  </si>
  <si>
    <t>Grafham 1</t>
  </si>
  <si>
    <t>Land adjacent to 24 Cedar Close, Grafham</t>
  </si>
  <si>
    <t>Greenfield. Site proposed for 20 homes. 25/01103/PIP for 3 dwellings on frontage only permitted September 2025. The developer intended to submit a full application for one dwelling in Autumn 2026 and with remaining 18 dwellings to be delivered in 10 years' time.</t>
  </si>
  <si>
    <t>Grafham 2</t>
  </si>
  <si>
    <t>South of Village Farm, Grafham</t>
  </si>
  <si>
    <t>Greenfield. Split over two years.</t>
  </si>
  <si>
    <t>Great Paxton 1</t>
  </si>
  <si>
    <t>West of High Street, Great Paxton</t>
  </si>
  <si>
    <t>Greenfield. 25/02068/FUL for 9 dwellings withdrawn. 26/01081/FUL submitted in June 2026.</t>
  </si>
  <si>
    <t>Great Staughton 1</t>
  </si>
  <si>
    <t>Land East of B661, The Green, Great Staughton</t>
  </si>
  <si>
    <t>Greenfield. Allocation for 15 homes. 26/00432/PIP has been permitted in April 2026 for nine dwellings. The promoter is now engaging with the Lead Local Flood Authority to challenge the existing mapping and seek a review of the flood risk classification. It can potentially increase the number to 20 houses. Capacity kept to 15. Partially deferred.</t>
  </si>
  <si>
    <t>Hail Weston 1</t>
  </si>
  <si>
    <t>Land West of 5 High Street, Hail Weston</t>
  </si>
  <si>
    <t xml:space="preserve">Greenfield. Site originally proposed for 8 homes, reduced to 6 to align with the PIPs. 25/00460/PIP for 3 dwellings permitted May 2025. 26/00975/PIP for further 3 dwellings permitted July 2026. Estimated. </t>
  </si>
  <si>
    <t>Hemingford Abbots 1</t>
  </si>
  <si>
    <t>The Lattenburys (land to the South of the A1307 and North of A14, and West of A1198)</t>
  </si>
  <si>
    <t>Greenfield. Mixed use allocation proposing two new villages totalling 3,800 homes. Outline application expected in 2027/2028. Deferred by one year and reduced the first year's number.</t>
  </si>
  <si>
    <t>Holme 1</t>
  </si>
  <si>
    <t>Land to North of Station Road, Holme</t>
  </si>
  <si>
    <t>Mixed greenfield and brownfield. Mixed use allocation for 40 homes and 0.3ha of retail and health development.</t>
  </si>
  <si>
    <t>Huntingdon 1</t>
  </si>
  <si>
    <t>Hinchingbrooke Hospital</t>
  </si>
  <si>
    <t>Brownfield. Hospital redevelopment. 25/02185/DEMDET for demolition of two accommodation blocks consisting of 26 units approved December 2025. 25/01391/FUL for relocation of 10 units and new accommodation block consisting of 42 new units approved October 2025. Demolition complete and new builds under construction. The trajectory shows the net gain of new units.</t>
  </si>
  <si>
    <t>Huntingdon 2</t>
  </si>
  <si>
    <t>Amber Centre, 36 Mayfield Road, Huntingdon</t>
  </si>
  <si>
    <t>Brownfield. Redevelopment of the former Amber Centre in Huntingdon for 12 homes. Estimated.</t>
  </si>
  <si>
    <t>Kimbolton 1</t>
  </si>
  <si>
    <t>Brittens Farm, Station Road, Kimbolton</t>
  </si>
  <si>
    <t>Greenfield. Allocation for 25 homes. 25/00433/FUL for 23 homes approved at DMC in February 2026 subjected to S106. Bewick Homes involved with the site.</t>
  </si>
  <si>
    <t>Little Paxton 1</t>
  </si>
  <si>
    <t>North of St James Road to North of High Street, Little Paxton</t>
  </si>
  <si>
    <t>Greenfield. The site promoter considers 38 dwellings can be delivered on site and expects an outline application to be submitted in 2027. One housebuilder is expected to be involved. Identifies that there may be legal/land ownership issues regarding a strip of the haul road beyond the adopted highway not in the ownership of the site owner which will be required for development. Trajectory kept inline with the allocation as no application has yet been made. Deferred by three years.</t>
  </si>
  <si>
    <t>Little Paxton 2</t>
  </si>
  <si>
    <t>Land West of Little Paxton</t>
  </si>
  <si>
    <t xml:space="preserve">Greenfield. Allocation for 410 new homes. Agent expects a hybrid application late 2027. The agent anticipated capacity up to 440. </t>
  </si>
  <si>
    <t>Needingworth 1</t>
  </si>
  <si>
    <t>Giffords Park, East of B1040, St Ives, (Needingworth)</t>
  </si>
  <si>
    <t>Greenfield. Mixed use allocation proposing an extension to eastern edge of St Ives within Needingworth parish. It comprises about 1,750 homes. Outline planning application expected to be submitted in 2027. Deferred by four years.</t>
  </si>
  <si>
    <t>Needingworth 2</t>
  </si>
  <si>
    <t>South of A1123</t>
  </si>
  <si>
    <t>Greenfield. Mixed use allocation proposing up to 100 homes and community retail facilities. Agent expected to submit the Outline application in 2027/28. Deferred by four years to coincide with WRC infrastructure upgrades if required.</t>
  </si>
  <si>
    <t>North Huntingdon 3</t>
  </si>
  <si>
    <t>Lodge Farm, North of A141</t>
  </si>
  <si>
    <t>Greenfield. Mixed use allocation proposing a new community of 4,900 homes. Deferred by four years to coincide with WRC infrastructure upgrades.</t>
  </si>
  <si>
    <t>North Huntingdon 4</t>
  </si>
  <si>
    <t>Wyton Airfield</t>
  </si>
  <si>
    <t>Brownfield. Formerly an RAF airfield, the site is now being redeveloped for a mixed use new community of about 4,000 homes. Agent expected to submitted Outline/Hybrid application in 2028.</t>
  </si>
  <si>
    <t>Offord Cluny 1</t>
  </si>
  <si>
    <t>Land West of High Street and North of Dunstall Close (smaller site), Offord Cluny</t>
  </si>
  <si>
    <t>Greenfield. Site proposed for 45 homes. Estimated.</t>
  </si>
  <si>
    <t>Offord D'Arcy 1</t>
  </si>
  <si>
    <t>Land to the West of Graveley Road, Offord D'Arcy</t>
  </si>
  <si>
    <t>Greenfield. 25/01738/OUT for 70 homes.</t>
  </si>
  <si>
    <t>Ramsey 2</t>
  </si>
  <si>
    <t>Land North of Hollow Lane, Ramsey</t>
  </si>
  <si>
    <t>Greenfield. Site proposed for 20 homes. Agent expected to submit Outline application in 2027. Deferred by one year.</t>
  </si>
  <si>
    <t>Ramsey Forty Foot 2</t>
  </si>
  <si>
    <t>Woodlane Farm, Ramsey Forty Foot</t>
  </si>
  <si>
    <t xml:space="preserve">Greenfield. Agent expected to submit Outline application in 2027. Split over two years. </t>
  </si>
  <si>
    <t>Sawtry 1</t>
  </si>
  <si>
    <t>Land to the West of Glatton Road, Sawtry</t>
  </si>
  <si>
    <t>Greenfield. Site proposed for 330 homes. Site adjoining Land North of Shawley Road and West of Glatton Road, Sawtry (Reserved Matters 22/01080/REM), so delivery will follow this.</t>
  </si>
  <si>
    <t>Sawtry 2</t>
  </si>
  <si>
    <t>Land East of Glatton Road and North of Brookside Industrial Estate, Sawtry</t>
  </si>
  <si>
    <t>Greenfield. Site proposed for 170 homes.</t>
  </si>
  <si>
    <t>Sawtry 3</t>
  </si>
  <si>
    <t xml:space="preserve">West of Toll Bar Way and Green End Road </t>
  </si>
  <si>
    <t>Greenfield. Site proposed for 330 homes. 26/01194/OUT submitted in July 2026 for 330 homes. Deferred by two years.</t>
  </si>
  <si>
    <t>Somersham 1</t>
  </si>
  <si>
    <t>Land to the west of Parkhall Road, College Farm, Somersham</t>
  </si>
  <si>
    <t>Greenfield. Site proposed for 120 homes. Delivery estimated to coincide with WRC infrastructure upgrades.</t>
  </si>
  <si>
    <t>Somersham 2</t>
  </si>
  <si>
    <t>Dews Bus and Coach Depot, Chatteris Road, Somersham</t>
  </si>
  <si>
    <t>Brownfield. Redevelopment of Dews Coaches site for 50 homes. Agent expected a Full application within 3 years and are actively searching for alternative site for the Dews Coaches. Deferred by 3 years to coincide with WRC infrastructure upgrades.</t>
  </si>
  <si>
    <t>Somersham 3</t>
  </si>
  <si>
    <t>College Farm, West of Newlands Industrial Estate, Somersham</t>
  </si>
  <si>
    <t>Greenfield. 24/02259/FUL was submitted in December 2024 for 52 dwellings. This was refused in February 2026 due to concerns regarding water quality and waste water capacity. Bellway involved with the site. Delivery estimated to coincide with WRC infrastructure upgrades. Trajectory kept in line with allocation.</t>
  </si>
  <si>
    <t>Spaldwick 1</t>
  </si>
  <si>
    <t xml:space="preserve">Land east of Stow Road, Spaldwick </t>
  </si>
  <si>
    <t>Greenfield. Agent expected to submit Outline application in 2027. Deferred by one year</t>
  </si>
  <si>
    <t>St Ives 1</t>
  </si>
  <si>
    <t>Land to the North of Houghton Road (larger site), St Ives</t>
  </si>
  <si>
    <t>Greenfield. Allocation for about 350 homes and 12 ha of open space. 25/00616/OUT for 285 homes is pending consideration. Agent expected to submit a Full application for Remainder (Phase 2) to follow approval of 25/00616/OUT. Capacity kept in line with proposal allocation site, promoter suggested another 50 could be accommodated. Deferred by one year.</t>
  </si>
  <si>
    <t>St Neots 1</t>
  </si>
  <si>
    <t>East of Loves Farm (Tithe Farm), St Neots</t>
  </si>
  <si>
    <t>Greenfield. Mixed use allocation for a mixed use strategic extension (phase 3) of Loves Farm. This site is expected to be delivered in conjunction of land to the west. Deferred by two years. Capacity kept in line with proposal allocation site, promoter suggested another 400 could be accommodated.</t>
  </si>
  <si>
    <t>St Neots 2</t>
  </si>
  <si>
    <t>Land South West of Potton Road, Eynesbury, St Neots</t>
  </si>
  <si>
    <t>Greenfield. Site proposed for 80 homes. Estimated.</t>
  </si>
  <si>
    <t>Stilton 1</t>
  </si>
  <si>
    <t>Land to the rear of The Stilton Cheese Inn</t>
  </si>
  <si>
    <t>Brownfield. Redevelopment of the  Stilton Cheese Inn and grounds. 24/00238/FUL for 9 homes permitted November 2025. Estimated.</t>
  </si>
  <si>
    <t>Stilton 2</t>
  </si>
  <si>
    <t>Land rear of 16 to 58 North Street, Stilton</t>
  </si>
  <si>
    <r>
      <t>Greenfield. Site proposed for 55 homes. 22/02275/FUL for 70 homes is pending consideration. Deferred by two years.</t>
    </r>
    <r>
      <rPr>
        <b/>
        <sz val="11"/>
        <color rgb="FF000000"/>
        <rFont val="Arial"/>
        <family val="2"/>
      </rPr>
      <t xml:space="preserve"> </t>
    </r>
  </si>
  <si>
    <t>The Stukeleys 1</t>
  </si>
  <si>
    <t>Land between 76 and 86 Owl End, Great Stukeley</t>
  </si>
  <si>
    <t>Greenfield. Site proposed for 3 homes. 25/00709/PIP for 3 dwellings permitted August 2025. 26/00479/FULTDC submitted in March 2026. Estimated.</t>
  </si>
  <si>
    <t>Upton 1</t>
  </si>
  <si>
    <t>Land to South West of South Farm, Upton</t>
  </si>
  <si>
    <t>Greenfield. Site proposed for 7 homes. Estimated.</t>
  </si>
  <si>
    <t>Waresley 1</t>
  </si>
  <si>
    <t>Land between the West Lodge and Home Farm, Waresley</t>
  </si>
  <si>
    <t>Greenfield. 25/01080/PIP for 2 to 3 dwellings permitted August 2025. Agent suggested a subsequent Full application to be submitted in Autumn 2026.</t>
  </si>
  <si>
    <t>Total</t>
  </si>
  <si>
    <t>COMPLETIONS</t>
  </si>
  <si>
    <t>PROJECTED COMPLETIONS</t>
  </si>
  <si>
    <t>STEP 1</t>
  </si>
  <si>
    <t>STEP 2</t>
  </si>
  <si>
    <t>STEP 3</t>
  </si>
  <si>
    <t>Yr 1</t>
  </si>
  <si>
    <t>Yr 2</t>
  </si>
  <si>
    <t>Yr 3</t>
  </si>
  <si>
    <t>Yr 4</t>
  </si>
  <si>
    <t>Yr 5</t>
  </si>
  <si>
    <t>Yr 6</t>
  </si>
  <si>
    <t>Yr 7</t>
  </si>
  <si>
    <t>Yr 8</t>
  </si>
  <si>
    <t>Yr 9</t>
  </si>
  <si>
    <t>Yr 10</t>
  </si>
  <si>
    <t>Yr 11</t>
  </si>
  <si>
    <t>Yr 12</t>
  </si>
  <si>
    <t>Yr 13</t>
  </si>
  <si>
    <t>Yr 14</t>
  </si>
  <si>
    <t>Yr 15</t>
  </si>
  <si>
    <t>Yr 16</t>
  </si>
  <si>
    <t>Yr 17</t>
  </si>
  <si>
    <t>Yr 18</t>
  </si>
  <si>
    <t>2021/22</t>
  </si>
  <si>
    <t>2022/23</t>
  </si>
  <si>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</si>
  <si>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</si>
  <si>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</si>
  <si>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</si>
  <si>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</si>
  <si>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</si>
  <si>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</si>
  <si>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</si>
  <si>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</si>
  <si>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</si>
  <si>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</si>
  <si>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</si>
  <si>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</si>
  <si>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</si>
  <si>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</si>
  <si>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</si>
  <si>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</si>
  <si>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</si>
  <si>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</si>
  <si>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</si>
  <si>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</si>
  <si>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</si>
  <si>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</si>
  <si>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Cumulative completions and forecast completions (net)</t>
  </si>
  <si>
    <t>Annual homes target</t>
  </si>
  <si>
    <t>Housing trajectory summary table</t>
  </si>
  <si>
    <t>*</t>
  </si>
  <si>
    <t xml:space="preserve">* Note: the government's published completions figure by 2024/25 is 4,402 so this figure has been used in the 5 year housing land supply figure set out in Appendix 7 of the Pre-Submission Huntingdonshire Local Plan to 2046. </t>
  </si>
  <si>
    <t>This document presents the housing trajectory for Huntingdonshire's Pre-Submission Local Plan to 2046</t>
  </si>
  <si>
    <t>There are two information tabs</t>
  </si>
  <si>
    <t>Tab 1 - Local Plan Housing Trajectory</t>
  </si>
  <si>
    <t>This tab sets out the the number of homes expected to be built over the local plan period to 2046</t>
  </si>
  <si>
    <t>We have looked at the replies from developers and land owners and where we think they are over-optimistic we have amended them - you can find this in the notes in column D.</t>
  </si>
  <si>
    <t>The information is drawn from questionnaires which were sent to developers and land owners of sites to find out when they expect to build homes on their sites.</t>
  </si>
  <si>
    <t>Column A</t>
  </si>
  <si>
    <t>Column B</t>
  </si>
  <si>
    <t>Column C</t>
  </si>
  <si>
    <t xml:space="preserve">Site area in hectares (ha) </t>
  </si>
  <si>
    <t>Column D</t>
  </si>
  <si>
    <t>Column E</t>
  </si>
  <si>
    <t>Homes built (net)</t>
  </si>
  <si>
    <t>Homes remaining (net)</t>
  </si>
  <si>
    <t>Column F</t>
  </si>
  <si>
    <t>Total no. homes by 2046</t>
  </si>
  <si>
    <t>Column G</t>
  </si>
  <si>
    <t>Number of homes in 5YHLS</t>
  </si>
  <si>
    <t>Column H</t>
  </si>
  <si>
    <t>This identifies whether the site has planning permission, gives any planning application reference number or the name of the site if it is allocated in Huntingdonshire's Local Plan to 2036 or if it is a proposed allocation in the Pre-submission Local Plan. It also identifies groups of sites such as rural exceptions sites.</t>
  </si>
  <si>
    <t>This shows where the site is.</t>
  </si>
  <si>
    <t>Total no. of homes by 2046</t>
  </si>
  <si>
    <t xml:space="preserve"> The number of homes expected tobe built by 2046 (this may not be all the homes expected on the site).</t>
  </si>
  <si>
    <t xml:space="preserve">Homes remaining (net) </t>
  </si>
  <si>
    <t>The number of homes still expected to be built on the site.</t>
  </si>
  <si>
    <t>These explain the type of site, progress with planning applications or building. It notes any amendments to the developer or land owners anticipated delivery trajectory.</t>
  </si>
  <si>
    <t xml:space="preserve">Number of homes in 5YHLS </t>
  </si>
  <si>
    <t xml:space="preserve">Homes built (net) </t>
  </si>
  <si>
    <t>This shows how big the site is in hectares.</t>
  </si>
  <si>
    <t>The number of homes already completed on the site.</t>
  </si>
  <si>
    <t xml:space="preserve">Notes </t>
  </si>
  <si>
    <t xml:space="preserve">Name and address of site </t>
  </si>
  <si>
    <t>Status / site reference</t>
  </si>
  <si>
    <t xml:space="preserve">The number of homes expected to be built within the first 5 years after the expected adoption date of the plan (2028). </t>
  </si>
  <si>
    <t>Columns I to AB</t>
  </si>
  <si>
    <t>Years</t>
  </si>
  <si>
    <t>Each column shows the number of homes expected to be built within that year.</t>
  </si>
  <si>
    <t>Column AC</t>
  </si>
  <si>
    <t>Total 2026 - 2046</t>
  </si>
  <si>
    <t>The total number of homes expected to be built on each site between 2026 and 2046.</t>
  </si>
  <si>
    <t>Column AD</t>
  </si>
  <si>
    <t>The total number of homes expected to be built on each site after 2046.</t>
  </si>
  <si>
    <t>This table gives a description of each column in tab 1 - Local Plan housing trajectory.</t>
  </si>
  <si>
    <t>As you scroll through the spreadsheet the sites are grouped under the following headings:</t>
  </si>
  <si>
    <t>Existing planning permissions - unallocated sites</t>
  </si>
  <si>
    <t>These are sites which already have planning permission.</t>
  </si>
  <si>
    <t>Local plan to 2036 allocations</t>
  </si>
  <si>
    <t>These are sites which are allocated in the adopted local plan to 2036.</t>
  </si>
  <si>
    <t>Other commitments: subject to S106</t>
  </si>
  <si>
    <t>These are sites which the council have agreed to approve but are waiting for a legal agreement to be finalised.</t>
  </si>
  <si>
    <t>Other sources: prior approval conversions to C3 residential use under GDPO</t>
  </si>
  <si>
    <t>These are sites where the principle of conversion of a building to a home was allowed under national regulations but details needed approving by the council.</t>
  </si>
  <si>
    <t>Windfall and rural exception sites</t>
  </si>
  <si>
    <t>These are sites which are expected to come forward in the plan period but may not have permission yet. These figures are worked out using past building trends.</t>
  </si>
  <si>
    <t>Pre-submission allocations in local plan to 2046</t>
  </si>
  <si>
    <t>Pre-Submission Allocations in Local Plan to 2046</t>
  </si>
  <si>
    <t>These are sites which are included in the Pre-submission local plan which include new homes.</t>
  </si>
  <si>
    <t>Pre-Submission Local Plan Housing Trajectory</t>
  </si>
  <si>
    <t>Tab 2 - Housing trajectory summary</t>
  </si>
  <si>
    <t>This tab provides a summary table that includes the number of homes completed and forecast to be completed by year throughout the plan period.</t>
  </si>
  <si>
    <t xml:space="preserve">Homes completed and forecast to completed (net) </t>
  </si>
  <si>
    <t>It also includes a running total of the number of homes completed and forecast to be completed by year throughout the plan period.</t>
  </si>
  <si>
    <t>It provides the target annual number of homes that the local plan aims to achieve.</t>
  </si>
  <si>
    <t>It includes a graph showing the number of homes completed and forecast to be completed by year throughout the plan period against the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</si>
</sst>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name val="Arial"/>
      <family val="2"/>
    </font>
    <font>
      <b/>
      <sz val="11"/>
      <name val="Arial"/>
      <family val="2"/>
    </font>
    <font>
      <sz val="11"/>
      <color indexed="10"/>
      <name val="Arial"/>
      <family val="2"/>
    </font>
    <font>
      <sz val="11"/>
      <color indexed="8"/>
      <name val="Arial"/>
      <family val="2"/>
    </font>
    <font>
      <sz val="11"/>
      <color theme="1"/>
      <name val="Arial"/>
      <family val="2"/>
    </font>
    <font>
      <sz val="10"/>
      <name val="Arial"/>
      <family val="2"/>
    </font>
    <font>
      <sz val="10"/>
      <color indexed="8"/>
      <name val="Arial"/>
      <family val="2"/>
    </font>
    <font>
      <sz val="11"/>
      <color rgb="FF000000"/>
      <name val="Arial"/>
      <family val="2"/>
    </font>
    <font>
      <sz val="10"/>
      <name val="Arial"/>
      <family val="2"/>
    </font>
    <font>
      <sz val="10"/>
      <color theme="1"/>
      <name val="Arial"/>
      <family val="2"/>
    </font>
    <font>
      <b/>
      <sz val="10"/>
      <name val="Calibri"/>
      <family val="2"/>
      <scheme val="minor"/>
    </font>
    <font>
      <sz val="10"/>
      <name val="Calibri"/>
      <family val="2"/>
      <scheme val="minor"/>
    </font>
    <font>
      <sz val="10"/>
      <color theme="1"/>
      <name val="Calibri"/>
      <family val="2"/>
      <scheme val="minor"/>
    </font>
    <font>
      <b/>
      <sz val="11"/>
      <color theme="1"/>
      <name val="Arial"/>
      <family val="2"/>
    </font>
    <font>
      <b/>
      <sz val="11"/>
      <name val="Aptos Narrow"/>
      <family val="2"/>
    </font>
    <font>
      <b/>
      <sz val="11"/>
      <color rgb="FF000000"/>
      <name val="Arial"/>
      <family val="2"/>
    </font>
    <font>
      <b/>
      <sz val="20"/>
      <name val="Arial"/>
      <family val="2"/>
    </font>
    <font>
      <sz val="11"/>
      <color rgb="FF000000"/>
      <name val="Aptos Narrow"/>
      <family val="2"/>
    </font>
    <font>
      <sz val="11"/>
      <color rgb="FF000000"/>
      <name val="Aptos"/>
      <family val="2"/>
    </font>
    <font>
      <sz val="11"/>
      <name val="Arial"/>
    </font>
    <font>
      <sz val="11"/>
      <color rgb="FF000000"/>
      <name val="Arial"/>
    </font>
    <font>
      <b/>
      <sz val="11"/>
      <color theme="1"/>
      <name val="Calibri"/>
      <family val="2"/>
      <scheme val="minor"/>
    </font>
    <font>
      <b/>
      <sz val="16"/>
      <name val="Calibri"/>
      <family val="2"/>
      <scheme val="minor"/>
    </font>
    <font>
      <b/>
      <sz val="14"/>
      <name val="Arial"/>
      <family val="2"/>
    </font>
    <font>
      <b/>
      <sz val="14"/>
      <color theme="1"/>
      <name val="Calibri"/>
      <family val="2"/>
      <scheme val="minor"/>
    </font>
  </fonts>
  <fills count="22">
    <fill>
      <patternFill patternType="none"/>
    </fill>
    <fill>
      <patternFill patternType="gray125"/>
    </fill>
    <fill>
      <patternFill patternType="solid">
        <fgColor theme="0" tint="-0.24994659260841701"/>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CC66FF"/>
        <bgColor indexed="64"/>
      </patternFill>
    </fill>
    <fill>
      <patternFill patternType="solid">
        <fgColor rgb="FFFFC000"/>
        <bgColor indexed="64"/>
      </patternFill>
    </fill>
    <fill>
      <patternFill patternType="solid">
        <fgColor rgb="FFFF0000"/>
        <bgColor indexed="64"/>
      </patternFill>
    </fill>
    <fill>
      <patternFill patternType="solid">
        <fgColor indexed="13"/>
        <bgColor indexed="64"/>
      </patternFill>
    </fill>
    <fill>
      <patternFill patternType="solid">
        <fgColor theme="0"/>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5" tint="0.59996337778862885"/>
        <bgColor indexed="64"/>
      </patternFill>
    </fill>
    <fill>
      <patternFill patternType="solid">
        <fgColor theme="3" tint="0.3999450666829432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2" tint="-9.9978637043366805E-2"/>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s>
  <cellStyleXfs count="8">
    <xf numFmtId="0" fontId="0" fillId="0" borderId="0"/>
    <xf numFmtId="0" fontId="6" fillId="0" borderId="0">
      <alignment vertical="center"/>
    </xf>
    <xf numFmtId="0" fontId="7" fillId="0" borderId="0">
      <alignment vertical="top"/>
    </xf>
    <xf numFmtId="0" fontId="7" fillId="0" borderId="0"/>
    <xf numFmtId="0" fontId="7" fillId="0" borderId="0">
      <alignment vertical="top"/>
    </xf>
    <xf numFmtId="0" fontId="9" fillId="0" borderId="0"/>
    <xf numFmtId="0" fontId="6" fillId="0" borderId="0"/>
    <xf numFmtId="0" fontId="10" fillId="0" borderId="0"/>
  </cellStyleXfs>
  <cellXfs count="200">
    <xf numFmtId="0" fontId="0" fillId="0" borderId="0" xfId="0"/>
    <xf numFmtId="0" fontId="1" fillId="0" borderId="0" xfId="0" applyFont="1" applyAlignment="1">
      <alignment vertical="top"/>
    </xf>
    <xf numFmtId="0" fontId="1" fillId="7" borderId="2" xfId="0" applyFont="1" applyFill="1" applyBorder="1" applyAlignment="1">
      <alignment vertical="top"/>
    </xf>
    <xf numFmtId="3" fontId="1" fillId="5" borderId="2" xfId="0" applyNumberFormat="1" applyFont="1" applyFill="1" applyBorder="1" applyAlignment="1">
      <alignment wrapText="1"/>
    </xf>
    <xf numFmtId="0" fontId="1" fillId="0" borderId="0" xfId="0" applyFont="1" applyAlignment="1">
      <alignment vertical="top" wrapText="1"/>
    </xf>
    <xf numFmtId="0" fontId="1" fillId="0" borderId="2" xfId="0" applyFont="1" applyBorder="1" applyAlignment="1">
      <alignment vertical="top" wrapText="1"/>
    </xf>
    <xf numFmtId="0" fontId="0" fillId="0" borderId="0" xfId="0" applyAlignment="1">
      <alignment wrapText="1"/>
    </xf>
    <xf numFmtId="0" fontId="12" fillId="0" borderId="0" xfId="0" applyFont="1"/>
    <xf numFmtId="0" fontId="11" fillId="0" borderId="0" xfId="0" applyFont="1" applyAlignment="1">
      <alignment vertical="top" wrapText="1"/>
    </xf>
    <xf numFmtId="0" fontId="12" fillId="4" borderId="2" xfId="0" applyFont="1" applyFill="1" applyBorder="1" applyAlignment="1">
      <alignment horizontal="center"/>
    </xf>
    <xf numFmtId="0" fontId="12" fillId="4" borderId="8" xfId="0" applyFont="1" applyFill="1" applyBorder="1"/>
    <xf numFmtId="0" fontId="12" fillId="0" borderId="2" xfId="0" applyFont="1" applyBorder="1" applyAlignment="1">
      <alignment horizontal="center" vertical="top" wrapText="1"/>
    </xf>
    <xf numFmtId="0" fontId="12" fillId="13" borderId="2" xfId="0" applyFont="1" applyFill="1" applyBorder="1" applyAlignment="1">
      <alignment horizontal="center" vertical="top" wrapText="1"/>
    </xf>
    <xf numFmtId="0" fontId="13" fillId="0" borderId="2" xfId="0" applyFont="1" applyBorder="1" applyAlignment="1">
      <alignment horizontal="center" vertical="top"/>
    </xf>
    <xf numFmtId="0" fontId="12" fillId="4" borderId="2" xfId="0" applyFont="1" applyFill="1" applyBorder="1" applyAlignment="1">
      <alignment wrapText="1"/>
    </xf>
    <xf numFmtId="3" fontId="12" fillId="4" borderId="2" xfId="0" applyNumberFormat="1" applyFont="1" applyFill="1" applyBorder="1"/>
    <xf numFmtId="3" fontId="11" fillId="10" borderId="2" xfId="0" applyNumberFormat="1" applyFont="1" applyFill="1" applyBorder="1"/>
    <xf numFmtId="0" fontId="2" fillId="5" borderId="2" xfId="0" applyFont="1" applyFill="1" applyBorder="1" applyAlignment="1">
      <alignment horizontal="right"/>
    </xf>
    <xf numFmtId="3" fontId="2" fillId="5" borderId="2" xfId="0" applyNumberFormat="1" applyFont="1" applyFill="1" applyBorder="1" applyAlignment="1">
      <alignment horizontal="right"/>
    </xf>
    <xf numFmtId="0" fontId="2" fillId="0" borderId="0" xfId="0" applyFont="1" applyAlignment="1">
      <alignment wrapText="1"/>
    </xf>
    <xf numFmtId="0" fontId="2" fillId="4" borderId="0" xfId="0" applyFont="1" applyFill="1" applyAlignment="1">
      <alignment wrapText="1"/>
    </xf>
    <xf numFmtId="0" fontId="1" fillId="0" borderId="2" xfId="0" applyFont="1" applyBorder="1" applyAlignment="1">
      <alignment vertical="top"/>
    </xf>
    <xf numFmtId="3" fontId="1" fillId="0" borderId="2" xfId="0" applyNumberFormat="1" applyFont="1" applyBorder="1"/>
    <xf numFmtId="3" fontId="1" fillId="5" borderId="2" xfId="0" applyNumberFormat="1" applyFont="1" applyFill="1" applyBorder="1"/>
    <xf numFmtId="0" fontId="1" fillId="0" borderId="0" xfId="0" applyFont="1"/>
    <xf numFmtId="3" fontId="1" fillId="0" borderId="0" xfId="0" applyNumberFormat="1" applyFont="1"/>
    <xf numFmtId="0" fontId="1" fillId="0" borderId="2" xfId="0" applyFont="1" applyBorder="1"/>
    <xf numFmtId="0" fontId="1" fillId="5" borderId="2" xfId="0" applyFont="1" applyFill="1" applyBorder="1"/>
    <xf numFmtId="0" fontId="1" fillId="0" borderId="6" xfId="0" applyFont="1" applyBorder="1" applyAlignment="1">
      <alignment vertical="top" wrapText="1"/>
    </xf>
    <xf numFmtId="0" fontId="2" fillId="0" borderId="0" xfId="0" applyFont="1" applyAlignment="1">
      <alignment vertical="top"/>
    </xf>
    <xf numFmtId="3" fontId="2" fillId="5" borderId="2" xfId="0" applyNumberFormat="1" applyFont="1" applyFill="1" applyBorder="1"/>
    <xf numFmtId="3" fontId="2" fillId="5" borderId="3" xfId="0" applyNumberFormat="1" applyFont="1" applyFill="1" applyBorder="1"/>
    <xf numFmtId="0" fontId="2" fillId="0" borderId="0" xfId="0" applyFont="1"/>
    <xf numFmtId="3" fontId="1" fillId="0" borderId="1" xfId="0" applyNumberFormat="1" applyFont="1" applyBorder="1"/>
    <xf numFmtId="3" fontId="2" fillId="0" borderId="6" xfId="0" applyNumberFormat="1" applyFont="1" applyBorder="1"/>
    <xf numFmtId="0" fontId="1" fillId="6" borderId="0" xfId="0" applyFont="1" applyFill="1"/>
    <xf numFmtId="3" fontId="2" fillId="0" borderId="8" xfId="0" applyNumberFormat="1" applyFont="1" applyBorder="1"/>
    <xf numFmtId="3" fontId="2" fillId="0" borderId="0" xfId="0" applyNumberFormat="1" applyFont="1"/>
    <xf numFmtId="0" fontId="1" fillId="0" borderId="0" xfId="0" applyFont="1" applyAlignment="1">
      <alignment wrapText="1"/>
    </xf>
    <xf numFmtId="0" fontId="1" fillId="0" borderId="8" xfId="0" applyFont="1" applyBorder="1" applyAlignment="1">
      <alignment vertical="top" wrapText="1"/>
    </xf>
    <xf numFmtId="0" fontId="1" fillId="0" borderId="8" xfId="0" applyFont="1" applyBorder="1" applyAlignment="1">
      <alignment vertical="top"/>
    </xf>
    <xf numFmtId="3" fontId="2" fillId="5" borderId="7" xfId="0" applyNumberFormat="1" applyFont="1" applyFill="1" applyBorder="1"/>
    <xf numFmtId="0" fontId="1" fillId="0" borderId="1" xfId="0" applyFont="1" applyBorder="1"/>
    <xf numFmtId="0" fontId="2" fillId="0" borderId="6" xfId="0" applyFont="1" applyBorder="1"/>
    <xf numFmtId="0" fontId="2" fillId="0" borderId="5" xfId="0" applyFont="1" applyBorder="1"/>
    <xf numFmtId="0" fontId="2" fillId="0" borderId="0" xfId="0" applyFont="1" applyAlignment="1">
      <alignment horizontal="left" vertical="top"/>
    </xf>
    <xf numFmtId="0" fontId="1" fillId="0" borderId="0" xfId="0" applyFont="1" applyAlignment="1">
      <alignment horizontal="left" vertical="top"/>
    </xf>
    <xf numFmtId="0" fontId="2" fillId="0" borderId="9" xfId="0" applyFont="1" applyBorder="1"/>
    <xf numFmtId="3" fontId="2" fillId="3" borderId="2" xfId="0" applyNumberFormat="1" applyFont="1" applyFill="1" applyBorder="1"/>
    <xf numFmtId="3" fontId="2" fillId="5" borderId="6" xfId="0" applyNumberFormat="1" applyFont="1" applyFill="1" applyBorder="1"/>
    <xf numFmtId="0" fontId="2" fillId="0" borderId="11" xfId="0" applyFont="1" applyBorder="1"/>
    <xf numFmtId="0" fontId="1" fillId="9" borderId="2" xfId="0" applyFont="1" applyFill="1" applyBorder="1"/>
    <xf numFmtId="0" fontId="1" fillId="9" borderId="0" xfId="0" applyFont="1" applyFill="1"/>
    <xf numFmtId="0" fontId="2" fillId="12" borderId="0" xfId="0" applyFont="1" applyFill="1"/>
    <xf numFmtId="0" fontId="1" fillId="0" borderId="6" xfId="0" applyFont="1" applyBorder="1" applyAlignment="1">
      <alignment horizontal="right"/>
    </xf>
    <xf numFmtId="0" fontId="4" fillId="0" borderId="6" xfId="0" applyFont="1" applyBorder="1" applyAlignment="1">
      <alignment horizontal="right" wrapText="1"/>
    </xf>
    <xf numFmtId="0" fontId="1" fillId="5" borderId="6" xfId="0" applyFont="1" applyFill="1" applyBorder="1"/>
    <xf numFmtId="0" fontId="1" fillId="0" borderId="2" xfId="0" applyFont="1" applyBorder="1" applyAlignment="1">
      <alignment horizontal="right"/>
    </xf>
    <xf numFmtId="0" fontId="4" fillId="0" borderId="2" xfId="0" applyFont="1" applyBorder="1" applyAlignment="1">
      <alignment horizontal="right" wrapText="1"/>
    </xf>
    <xf numFmtId="0" fontId="2" fillId="0" borderId="0" xfId="0" applyFont="1" applyAlignment="1">
      <alignment horizontal="left" vertical="top" wrapText="1"/>
    </xf>
    <xf numFmtId="0" fontId="2" fillId="3" borderId="0" xfId="0" applyFont="1" applyFill="1"/>
    <xf numFmtId="0" fontId="2" fillId="0" borderId="10" xfId="0" applyFont="1" applyBorder="1"/>
    <xf numFmtId="0" fontId="1" fillId="3" borderId="2" xfId="0" applyFont="1" applyFill="1" applyBorder="1"/>
    <xf numFmtId="0" fontId="1" fillId="3" borderId="0" xfId="0" applyFont="1" applyFill="1"/>
    <xf numFmtId="0" fontId="1" fillId="2" borderId="0" xfId="0" applyFont="1" applyFill="1"/>
    <xf numFmtId="0" fontId="1" fillId="5" borderId="2" xfId="0" applyFont="1" applyFill="1" applyBorder="1" applyAlignment="1">
      <alignment horizontal="right"/>
    </xf>
    <xf numFmtId="0" fontId="2" fillId="14" borderId="8" xfId="0" applyFont="1" applyFill="1" applyBorder="1" applyAlignment="1">
      <alignment horizontal="center" vertical="top" wrapText="1"/>
    </xf>
    <xf numFmtId="0" fontId="2" fillId="5" borderId="5" xfId="0" applyFont="1" applyFill="1" applyBorder="1" applyAlignment="1">
      <alignment vertical="top"/>
    </xf>
    <xf numFmtId="0" fontId="2" fillId="5" borderId="4" xfId="0" applyFont="1" applyFill="1" applyBorder="1" applyAlignment="1">
      <alignment vertical="top"/>
    </xf>
    <xf numFmtId="0" fontId="2" fillId="5" borderId="5" xfId="0" applyFont="1" applyFill="1" applyBorder="1" applyAlignment="1">
      <alignment vertical="top" wrapText="1"/>
    </xf>
    <xf numFmtId="0" fontId="2" fillId="5" borderId="4" xfId="0" applyFont="1" applyFill="1" applyBorder="1" applyAlignment="1">
      <alignment vertical="top" wrapText="1"/>
    </xf>
    <xf numFmtId="0" fontId="1" fillId="0" borderId="2" xfId="0" applyFont="1" applyBorder="1" applyAlignment="1">
      <alignment horizontal="left" vertical="top" wrapText="1"/>
    </xf>
    <xf numFmtId="0" fontId="2" fillId="3" borderId="2" xfId="0" applyFont="1" applyFill="1" applyBorder="1"/>
    <xf numFmtId="0" fontId="2" fillId="0" borderId="2" xfId="0" applyFont="1" applyBorder="1" applyAlignment="1">
      <alignment horizontal="right"/>
    </xf>
    <xf numFmtId="0" fontId="1" fillId="0" borderId="2" xfId="0" applyFont="1" applyBorder="1" applyAlignment="1">
      <alignment horizontal="right" vertical="top" wrapText="1"/>
    </xf>
    <xf numFmtId="3" fontId="1" fillId="0" borderId="8" xfId="0" applyNumberFormat="1" applyFont="1" applyBorder="1"/>
    <xf numFmtId="0" fontId="2" fillId="5" borderId="8" xfId="0" applyFont="1" applyFill="1" applyBorder="1" applyAlignment="1">
      <alignment horizontal="center" vertical="top" wrapText="1"/>
    </xf>
    <xf numFmtId="0" fontId="12" fillId="11" borderId="2" xfId="0" applyFont="1" applyFill="1" applyBorder="1" applyAlignment="1">
      <alignment horizontal="center" vertical="top" wrapText="1"/>
    </xf>
    <xf numFmtId="0" fontId="3" fillId="0" borderId="0" xfId="0" applyFont="1" applyAlignment="1">
      <alignment vertical="top" wrapText="1"/>
    </xf>
    <xf numFmtId="3" fontId="2" fillId="8" borderId="2" xfId="0" applyNumberFormat="1" applyFont="1" applyFill="1" applyBorder="1" applyAlignment="1">
      <alignment vertical="top" wrapText="1"/>
    </xf>
    <xf numFmtId="0" fontId="1" fillId="0" borderId="6" xfId="0" applyFont="1" applyBorder="1" applyAlignment="1">
      <alignment horizontal="left" wrapText="1"/>
    </xf>
    <xf numFmtId="3" fontId="2" fillId="5" borderId="2" xfId="0" applyNumberFormat="1" applyFont="1" applyFill="1" applyBorder="1" applyAlignment="1">
      <alignment wrapText="1"/>
    </xf>
    <xf numFmtId="3" fontId="2" fillId="5" borderId="6" xfId="0" applyNumberFormat="1" applyFont="1" applyFill="1" applyBorder="1" applyAlignment="1">
      <alignment wrapText="1"/>
    </xf>
    <xf numFmtId="0" fontId="1" fillId="11" borderId="2" xfId="0" applyFont="1" applyFill="1" applyBorder="1" applyAlignment="1">
      <alignment horizontal="left" vertical="top" wrapText="1"/>
    </xf>
    <xf numFmtId="0" fontId="2" fillId="0" borderId="0" xfId="0" applyFont="1" applyAlignment="1">
      <alignment vertical="top" wrapText="1"/>
    </xf>
    <xf numFmtId="0" fontId="1" fillId="0" borderId="1" xfId="0" applyFont="1" applyBorder="1" applyAlignment="1">
      <alignment vertical="top" wrapText="1"/>
    </xf>
    <xf numFmtId="3" fontId="1" fillId="0" borderId="6" xfId="0" applyNumberFormat="1" applyFont="1" applyBorder="1" applyAlignment="1">
      <alignment wrapText="1"/>
    </xf>
    <xf numFmtId="3" fontId="1" fillId="5" borderId="6" xfId="0" applyNumberFormat="1" applyFont="1" applyFill="1" applyBorder="1" applyAlignment="1">
      <alignment wrapText="1"/>
    </xf>
    <xf numFmtId="0" fontId="1" fillId="0" borderId="2" xfId="0" applyFont="1" applyBorder="1" applyAlignment="1">
      <alignment wrapText="1"/>
    </xf>
    <xf numFmtId="3" fontId="1" fillId="0" borderId="2" xfId="0" applyNumberFormat="1" applyFont="1" applyBorder="1" applyAlignment="1">
      <alignment wrapText="1"/>
    </xf>
    <xf numFmtId="3" fontId="2" fillId="3" borderId="6" xfId="0" applyNumberFormat="1" applyFont="1" applyFill="1" applyBorder="1" applyAlignment="1">
      <alignment wrapText="1"/>
    </xf>
    <xf numFmtId="0" fontId="2" fillId="12" borderId="0" xfId="0" applyFont="1" applyFill="1" applyAlignment="1">
      <alignment wrapText="1"/>
    </xf>
    <xf numFmtId="0" fontId="5" fillId="0" borderId="2" xfId="0" applyFont="1" applyBorder="1" applyAlignment="1">
      <alignment vertical="top" wrapText="1"/>
    </xf>
    <xf numFmtId="0" fontId="1" fillId="0" borderId="8" xfId="0" applyFont="1" applyBorder="1"/>
    <xf numFmtId="0" fontId="1" fillId="0" borderId="2" xfId="0" applyFont="1" applyBorder="1" applyAlignment="1">
      <alignment horizontal="left" wrapText="1"/>
    </xf>
    <xf numFmtId="3" fontId="2" fillId="0" borderId="0" xfId="0" applyNumberFormat="1" applyFont="1" applyAlignment="1">
      <alignment wrapText="1"/>
    </xf>
    <xf numFmtId="0" fontId="2" fillId="0" borderId="0" xfId="0" applyFont="1" applyAlignment="1">
      <alignment horizontal="right"/>
    </xf>
    <xf numFmtId="3" fontId="2" fillId="0" borderId="0" xfId="0" applyNumberFormat="1" applyFont="1" applyAlignment="1">
      <alignment horizontal="right"/>
    </xf>
    <xf numFmtId="0" fontId="15" fillId="14" borderId="2" xfId="0" applyFont="1" applyFill="1" applyBorder="1" applyAlignment="1">
      <alignment horizontal="center" vertical="top" wrapText="1"/>
    </xf>
    <xf numFmtId="0" fontId="2" fillId="5" borderId="2" xfId="0" applyFont="1" applyFill="1" applyBorder="1" applyAlignment="1">
      <alignment vertical="top"/>
    </xf>
    <xf numFmtId="3" fontId="2" fillId="0" borderId="2" xfId="0" applyNumberFormat="1" applyFont="1" applyBorder="1" applyAlignment="1">
      <alignment horizontal="right"/>
    </xf>
    <xf numFmtId="0" fontId="8" fillId="0" borderId="2" xfId="0" applyFont="1" applyBorder="1" applyAlignment="1">
      <alignment horizontal="right"/>
    </xf>
    <xf numFmtId="0" fontId="8" fillId="0" borderId="2" xfId="0" applyFont="1" applyBorder="1"/>
    <xf numFmtId="0" fontId="5" fillId="0" borderId="0" xfId="0" applyFont="1"/>
    <xf numFmtId="0" fontId="8" fillId="0" borderId="8" xfId="0" applyFont="1" applyBorder="1"/>
    <xf numFmtId="0" fontId="1" fillId="17" borderId="2" xfId="0" applyFont="1" applyFill="1" applyBorder="1"/>
    <xf numFmtId="0" fontId="1" fillId="17" borderId="2" xfId="0" applyFont="1" applyFill="1" applyBorder="1" applyAlignment="1">
      <alignment horizontal="right"/>
    </xf>
    <xf numFmtId="0" fontId="8" fillId="0" borderId="5" xfId="0" applyFont="1" applyBorder="1" applyAlignment="1">
      <alignment horizontal="left"/>
    </xf>
    <xf numFmtId="0" fontId="8" fillId="0" borderId="8" xfId="0" applyFont="1" applyBorder="1" applyAlignment="1">
      <alignment horizontal="left"/>
    </xf>
    <xf numFmtId="0" fontId="8" fillId="0" borderId="3" xfId="0" applyFont="1" applyBorder="1" applyAlignment="1">
      <alignment horizontal="left" wrapText="1"/>
    </xf>
    <xf numFmtId="0" fontId="8" fillId="0" borderId="8" xfId="0" applyFont="1" applyBorder="1" applyAlignment="1">
      <alignment horizontal="left" wrapText="1"/>
    </xf>
    <xf numFmtId="0" fontId="1" fillId="17" borderId="0" xfId="0" applyFont="1" applyFill="1"/>
    <xf numFmtId="0" fontId="1" fillId="17" borderId="8" xfId="0" applyFont="1" applyFill="1" applyBorder="1"/>
    <xf numFmtId="3" fontId="1" fillId="17" borderId="2" xfId="0" applyNumberFormat="1" applyFont="1" applyFill="1" applyBorder="1"/>
    <xf numFmtId="3" fontId="1" fillId="17" borderId="8" xfId="0" applyNumberFormat="1" applyFont="1" applyFill="1" applyBorder="1"/>
    <xf numFmtId="0" fontId="1" fillId="17" borderId="2" xfId="0" applyFont="1" applyFill="1" applyBorder="1" applyAlignment="1">
      <alignment wrapText="1"/>
    </xf>
    <xf numFmtId="3" fontId="16" fillId="0" borderId="2" xfId="0" applyNumberFormat="1" applyFont="1" applyBorder="1"/>
    <xf numFmtId="0" fontId="8" fillId="0" borderId="2" xfId="0" applyFont="1" applyBorder="1" applyAlignment="1">
      <alignment horizontal="left" wrapText="1"/>
    </xf>
    <xf numFmtId="0" fontId="8" fillId="0" borderId="9" xfId="0" applyFont="1" applyBorder="1" applyAlignment="1">
      <alignment horizontal="left"/>
    </xf>
    <xf numFmtId="0" fontId="8" fillId="0" borderId="2" xfId="0" applyFont="1" applyBorder="1" applyAlignment="1">
      <alignment horizontal="left"/>
    </xf>
    <xf numFmtId="0" fontId="18" fillId="0" borderId="2" xfId="0" applyFont="1" applyBorder="1" applyAlignment="1">
      <alignment wrapText="1"/>
    </xf>
    <xf numFmtId="0" fontId="8" fillId="0" borderId="12" xfId="0" applyFont="1" applyBorder="1" applyAlignment="1">
      <alignment horizontal="left" wrapText="1"/>
    </xf>
    <xf numFmtId="0" fontId="8" fillId="0" borderId="8" xfId="0" applyFont="1" applyBorder="1" applyAlignment="1">
      <alignment horizontal="right"/>
    </xf>
    <xf numFmtId="0" fontId="8" fillId="0" borderId="7" xfId="0" applyFont="1" applyBorder="1" applyAlignment="1">
      <alignment horizontal="left" wrapText="1"/>
    </xf>
    <xf numFmtId="0" fontId="8" fillId="0" borderId="6" xfId="0" applyFont="1" applyBorder="1" applyAlignment="1">
      <alignment horizontal="right"/>
    </xf>
    <xf numFmtId="0" fontId="19" fillId="0" borderId="2" xfId="0" applyFont="1" applyBorder="1" applyAlignment="1">
      <alignment wrapText="1"/>
    </xf>
    <xf numFmtId="0" fontId="8" fillId="0" borderId="0" xfId="0" applyFont="1" applyAlignment="1">
      <alignment horizontal="left"/>
    </xf>
    <xf numFmtId="0" fontId="1" fillId="5" borderId="6" xfId="0" applyFont="1" applyFill="1" applyBorder="1" applyAlignment="1">
      <alignment horizontal="right"/>
    </xf>
    <xf numFmtId="3" fontId="20" fillId="0" borderId="2" xfId="0" applyNumberFormat="1" applyFont="1" applyBorder="1"/>
    <xf numFmtId="3" fontId="20" fillId="11" borderId="2" xfId="0" applyNumberFormat="1" applyFont="1" applyFill="1" applyBorder="1"/>
    <xf numFmtId="0" fontId="21" fillId="0" borderId="2" xfId="0" applyFont="1" applyBorder="1"/>
    <xf numFmtId="0" fontId="20" fillId="0" borderId="2" xfId="0" applyFont="1" applyBorder="1" applyAlignment="1">
      <alignment vertical="top" wrapText="1"/>
    </xf>
    <xf numFmtId="3" fontId="12" fillId="0" borderId="0" xfId="0" applyNumberFormat="1" applyFont="1"/>
    <xf numFmtId="0" fontId="1" fillId="21" borderId="2" xfId="0" applyFont="1" applyFill="1" applyBorder="1" applyAlignment="1">
      <alignment horizontal="right"/>
    </xf>
    <xf numFmtId="0" fontId="8" fillId="21" borderId="2" xfId="0" applyFont="1" applyFill="1" applyBorder="1" applyAlignment="1">
      <alignment horizontal="right"/>
    </xf>
    <xf numFmtId="3" fontId="2" fillId="21" borderId="2" xfId="0" applyNumberFormat="1" applyFont="1" applyFill="1" applyBorder="1" applyAlignment="1">
      <alignment horizontal="right"/>
    </xf>
    <xf numFmtId="0" fontId="1" fillId="21" borderId="8" xfId="0" applyFont="1" applyFill="1" applyBorder="1" applyAlignment="1">
      <alignment horizontal="right"/>
    </xf>
    <xf numFmtId="0" fontId="1" fillId="21" borderId="4" xfId="0" applyFont="1" applyFill="1" applyBorder="1" applyAlignment="1">
      <alignment horizontal="right"/>
    </xf>
    <xf numFmtId="0" fontId="18" fillId="21" borderId="2" xfId="0" applyFont="1" applyFill="1" applyBorder="1" applyAlignment="1">
      <alignment wrapText="1"/>
    </xf>
    <xf numFmtId="3" fontId="1" fillId="21" borderId="2" xfId="0" applyNumberFormat="1" applyFont="1" applyFill="1" applyBorder="1" applyAlignment="1">
      <alignment wrapText="1"/>
    </xf>
    <xf numFmtId="3" fontId="1" fillId="21" borderId="3" xfId="0" applyNumberFormat="1" applyFont="1" applyFill="1" applyBorder="1"/>
    <xf numFmtId="3" fontId="2" fillId="21" borderId="2" xfId="0" applyNumberFormat="1" applyFont="1" applyFill="1" applyBorder="1"/>
    <xf numFmtId="0" fontId="1" fillId="21" borderId="2" xfId="0" applyFont="1" applyFill="1" applyBorder="1" applyAlignment="1">
      <alignment wrapText="1"/>
    </xf>
    <xf numFmtId="0" fontId="1" fillId="21" borderId="8" xfId="0" applyFont="1" applyFill="1" applyBorder="1"/>
    <xf numFmtId="3" fontId="1" fillId="21" borderId="2" xfId="0" applyNumberFormat="1" applyFont="1" applyFill="1" applyBorder="1" applyAlignment="1">
      <alignment horizontal="right"/>
    </xf>
    <xf numFmtId="3" fontId="1" fillId="21" borderId="6" xfId="0" applyNumberFormat="1" applyFont="1" applyFill="1" applyBorder="1" applyAlignment="1">
      <alignment horizontal="right"/>
    </xf>
    <xf numFmtId="3" fontId="1" fillId="21" borderId="6" xfId="0" applyNumberFormat="1" applyFont="1" applyFill="1" applyBorder="1"/>
    <xf numFmtId="3" fontId="2" fillId="21" borderId="6" xfId="0" applyNumberFormat="1" applyFont="1" applyFill="1" applyBorder="1"/>
    <xf numFmtId="3" fontId="1" fillId="21" borderId="2" xfId="0" applyNumberFormat="1" applyFont="1" applyFill="1" applyBorder="1"/>
    <xf numFmtId="3" fontId="1" fillId="21" borderId="6" xfId="0" applyNumberFormat="1" applyFont="1" applyFill="1" applyBorder="1" applyAlignment="1">
      <alignment wrapText="1"/>
    </xf>
    <xf numFmtId="3" fontId="2" fillId="21" borderId="6" xfId="0" applyNumberFormat="1" applyFont="1" applyFill="1" applyBorder="1" applyAlignment="1">
      <alignment wrapText="1"/>
    </xf>
    <xf numFmtId="0" fontId="1" fillId="21" borderId="2" xfId="0" applyFont="1" applyFill="1" applyBorder="1"/>
    <xf numFmtId="0" fontId="2" fillId="21" borderId="2" xfId="0" applyFont="1" applyFill="1" applyBorder="1"/>
    <xf numFmtId="3" fontId="1" fillId="21" borderId="8" xfId="0" applyNumberFormat="1" applyFont="1" applyFill="1" applyBorder="1"/>
    <xf numFmtId="0" fontId="1" fillId="0" borderId="6" xfId="0" applyFont="1" applyBorder="1"/>
    <xf numFmtId="0" fontId="1" fillId="21" borderId="6" xfId="0" applyFont="1" applyFill="1" applyBorder="1" applyAlignment="1">
      <alignment horizontal="right"/>
    </xf>
    <xf numFmtId="0" fontId="1" fillId="21" borderId="2" xfId="0" applyFont="1" applyFill="1" applyBorder="1" applyAlignment="1">
      <alignment horizontal="right" wrapText="1"/>
    </xf>
    <xf numFmtId="0" fontId="17" fillId="0" borderId="0" xfId="0" applyFont="1" applyAlignment="1">
      <alignment vertical="top"/>
    </xf>
    <xf numFmtId="0" fontId="3" fillId="0" borderId="0" xfId="0" applyFont="1" applyAlignment="1">
      <alignment vertical="top"/>
    </xf>
    <xf numFmtId="3" fontId="0" fillId="0" borderId="0" xfId="0" applyNumberFormat="1"/>
    <xf numFmtId="0" fontId="1" fillId="0" borderId="6" xfId="0" applyFont="1" applyBorder="1" applyAlignment="1">
      <alignment horizontal="left" vertical="top" wrapText="1"/>
    </xf>
    <xf numFmtId="0" fontId="8" fillId="0" borderId="4" xfId="0" applyFont="1" applyBorder="1" applyAlignment="1">
      <alignment horizontal="left" wrapText="1"/>
    </xf>
    <xf numFmtId="0" fontId="12" fillId="0" borderId="0" xfId="0" applyFont="1" applyAlignment="1">
      <alignment horizontal="center" vertical="top" wrapText="1"/>
    </xf>
    <xf numFmtId="0" fontId="13" fillId="0" borderId="0" xfId="0" applyFont="1" applyAlignment="1">
      <alignment horizontal="center" vertical="top"/>
    </xf>
    <xf numFmtId="3" fontId="11" fillId="0" borderId="2" xfId="0" applyNumberFormat="1" applyFont="1" applyBorder="1"/>
    <xf numFmtId="3" fontId="12" fillId="0" borderId="2" xfId="0" applyNumberFormat="1" applyFont="1" applyBorder="1"/>
    <xf numFmtId="0" fontId="23" fillId="0" borderId="0" xfId="0" applyFont="1"/>
    <xf numFmtId="0" fontId="12" fillId="4" borderId="10" xfId="0" applyFont="1" applyFill="1" applyBorder="1"/>
    <xf numFmtId="0" fontId="24" fillId="5" borderId="3" xfId="0" applyFont="1" applyFill="1" applyBorder="1" applyAlignment="1">
      <alignment vertical="top"/>
    </xf>
    <xf numFmtId="0" fontId="24" fillId="5" borderId="2" xfId="0" applyFont="1" applyFill="1" applyBorder="1" applyAlignment="1">
      <alignment vertical="top"/>
    </xf>
    <xf numFmtId="0" fontId="24" fillId="3" borderId="2" xfId="0" applyFont="1" applyFill="1" applyBorder="1"/>
    <xf numFmtId="0" fontId="25"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vertical="top"/>
    </xf>
    <xf numFmtId="0" fontId="0" fillId="0" borderId="2" xfId="0" applyBorder="1" applyAlignment="1">
      <alignment vertical="top" wrapText="1"/>
    </xf>
    <xf numFmtId="0" fontId="0" fillId="0" borderId="2" xfId="0" applyBorder="1" applyAlignment="1">
      <alignment wrapText="1"/>
    </xf>
    <xf numFmtId="0" fontId="22" fillId="0" borderId="0" xfId="0" applyFont="1" applyAlignment="1">
      <alignment vertical="top"/>
    </xf>
    <xf numFmtId="0" fontId="25" fillId="0" borderId="0" xfId="0" applyFont="1" applyAlignment="1">
      <alignment vertical="top" wrapText="1"/>
    </xf>
    <xf numFmtId="0" fontId="0" fillId="0" borderId="2" xfId="0" applyBorder="1" applyAlignment="1">
      <alignment vertical="top"/>
    </xf>
    <xf numFmtId="0" fontId="0" fillId="0" borderId="2" xfId="0" applyBorder="1" applyAlignment="1">
      <alignment vertical="top" wrapText="1"/>
    </xf>
    <xf numFmtId="0" fontId="1" fillId="0" borderId="8" xfId="0" applyFont="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right" vertical="top"/>
    </xf>
    <xf numFmtId="0" fontId="1" fillId="0" borderId="6" xfId="0" applyFont="1" applyBorder="1" applyAlignment="1">
      <alignment horizontal="right" vertical="top"/>
    </xf>
    <xf numFmtId="0" fontId="2" fillId="5" borderId="2" xfId="0" applyFont="1" applyFill="1" applyBorder="1" applyAlignment="1">
      <alignment horizontal="center"/>
    </xf>
    <xf numFmtId="0" fontId="11" fillId="16" borderId="2" xfId="5" applyFont="1" applyFill="1" applyBorder="1" applyAlignment="1">
      <alignment horizontal="center"/>
    </xf>
    <xf numFmtId="0" fontId="11" fillId="20" borderId="2" xfId="5" applyFont="1" applyFill="1" applyBorder="1" applyAlignment="1">
      <alignment horizontal="center"/>
    </xf>
    <xf numFmtId="0" fontId="11" fillId="19" borderId="3" xfId="5" applyFont="1" applyFill="1" applyBorder="1" applyAlignment="1">
      <alignment horizontal="center"/>
    </xf>
    <xf numFmtId="0" fontId="11" fillId="19" borderId="5" xfId="5" applyFont="1" applyFill="1" applyBorder="1" applyAlignment="1">
      <alignment horizontal="center"/>
    </xf>
    <xf numFmtId="0" fontId="11" fillId="19" borderId="4" xfId="5" applyFont="1" applyFill="1" applyBorder="1" applyAlignment="1">
      <alignment horizontal="center"/>
    </xf>
    <xf numFmtId="0" fontId="11" fillId="15" borderId="3" xfId="5" applyFont="1" applyFill="1" applyBorder="1" applyAlignment="1">
      <alignment horizontal="center"/>
    </xf>
    <xf numFmtId="0" fontId="11" fillId="15" borderId="5" xfId="5" applyFont="1" applyFill="1" applyBorder="1" applyAlignment="1">
      <alignment horizontal="center"/>
    </xf>
    <xf numFmtId="0" fontId="11" fillId="15" borderId="4" xfId="5" applyFont="1" applyFill="1" applyBorder="1" applyAlignment="1">
      <alignment horizontal="center"/>
    </xf>
    <xf numFmtId="0" fontId="11" fillId="18" borderId="3" xfId="5" applyFont="1" applyFill="1" applyBorder="1" applyAlignment="1">
      <alignment horizontal="center"/>
    </xf>
    <xf numFmtId="0" fontId="11" fillId="18" borderId="5" xfId="5" applyFont="1" applyFill="1" applyBorder="1" applyAlignment="1">
      <alignment horizontal="center"/>
    </xf>
    <xf numFmtId="0" fontId="11" fillId="18" borderId="4" xfId="5" applyFont="1" applyFill="1" applyBorder="1" applyAlignment="1">
      <alignment horizontal="center"/>
    </xf>
    <xf numFmtId="0" fontId="0" fillId="3" borderId="3" xfId="0"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cellXfs>
  <cellStyles count="8">
    <cellStyle name="Normal" xfId="0" builtinId="0"/>
    <cellStyle name="Normal 2" xfId="1" xr:uid="{00000000-0005-0000-0000-000001000000}"/>
    <cellStyle name="Normal 3" xfId="2" xr:uid="{00000000-0005-0000-0000-000002000000}"/>
    <cellStyle name="Normal 4" xfId="3" xr:uid="{00000000-0005-0000-0000-000003000000}"/>
    <cellStyle name="Normal 5" xfId="5" xr:uid="{00000000-0005-0000-0000-000004000000}"/>
    <cellStyle name="Normal 6" xfId="6" xr:uid="{00000000-0005-0000-0000-000005000000}"/>
    <cellStyle name="Normal 7" xfId="7" xr:uid="{00000000-0005-0000-0000-000006000000}"/>
    <cellStyle name="Normal 8" xfId="4" xr:uid="{00000000-0005-0000-0000-00000700000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CCCC"/>
      <color rgb="FFFFCCFF"/>
      <color rgb="FFD48AE8"/>
      <color rgb="FFC00E0A"/>
      <color rgb="FFAA9AE4"/>
      <color rgb="FFE6B8B7"/>
      <color rgb="FFFF99CC"/>
      <color rgb="FF330BDB"/>
      <color rgb="FFDBD9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11</xdr:row>
      <xdr:rowOff>190499</xdr:rowOff>
    </xdr:from>
    <xdr:to>
      <xdr:col>14</xdr:col>
      <xdr:colOff>238125</xdr:colOff>
      <xdr:row>42</xdr:row>
      <xdr:rowOff>175834</xdr:rowOff>
    </xdr:to>
    <xdr:pic>
      <xdr:nvPicPr>
        <xdr:cNvPr id="6" name="Picture 5">
          <a:extLst>
            <a:ext uri="{FF2B5EF4-FFF2-40B4-BE49-F238E27FC236}">
              <a16:creationId xmlns:a16="http://schemas.microsoft.com/office/drawing/2014/main" id="{046F5B42-B2E1-D933-59F9-79610CAAB4E7}"/>
            </a:ext>
          </a:extLst>
        </xdr:cNvPr>
        <xdr:cNvPicPr>
          <a:picLocks noChangeAspect="1"/>
        </xdr:cNvPicPr>
      </xdr:nvPicPr>
      <xdr:blipFill>
        <a:blip xmlns:r="http://schemas.openxmlformats.org/officeDocument/2006/relationships" r:embed="rId1"/>
        <a:stretch>
          <a:fillRect/>
        </a:stretch>
      </xdr:blipFill>
      <xdr:spPr>
        <a:xfrm>
          <a:off x="2000250" y="3857624"/>
          <a:ext cx="8267700" cy="58908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9419E-C9E5-4CD6-AE24-B141FECA0628}">
  <dimension ref="A1:C37"/>
  <sheetViews>
    <sheetView tabSelected="1" topLeftCell="A12" workbookViewId="0">
      <selection activeCell="A38" sqref="A38"/>
    </sheetView>
  </sheetViews>
  <sheetFormatPr defaultRowHeight="15" x14ac:dyDescent="0.25"/>
  <cols>
    <col min="1" max="1" width="17.7109375" style="172" customWidth="1"/>
    <col min="2" max="2" width="31.85546875" style="173" customWidth="1"/>
    <col min="3" max="3" width="174" style="6" customWidth="1"/>
  </cols>
  <sheetData>
    <row r="1" spans="1:3" ht="18.75" x14ac:dyDescent="0.25">
      <c r="A1" s="171" t="s">
        <v>397</v>
      </c>
    </row>
    <row r="3" spans="1:3" x14ac:dyDescent="0.25">
      <c r="A3" s="172" t="s">
        <v>398</v>
      </c>
    </row>
    <row r="5" spans="1:3" ht="18.75" x14ac:dyDescent="0.25">
      <c r="A5" s="171" t="s">
        <v>399</v>
      </c>
    </row>
    <row r="6" spans="1:3" x14ac:dyDescent="0.25">
      <c r="A6" s="172" t="s">
        <v>400</v>
      </c>
    </row>
    <row r="7" spans="1:3" x14ac:dyDescent="0.25">
      <c r="A7" s="172" t="s">
        <v>402</v>
      </c>
    </row>
    <row r="8" spans="1:3" x14ac:dyDescent="0.25">
      <c r="A8" s="172" t="s">
        <v>401</v>
      </c>
    </row>
    <row r="10" spans="1:3" x14ac:dyDescent="0.25">
      <c r="A10" s="177" t="s">
        <v>439</v>
      </c>
    </row>
    <row r="12" spans="1:3" ht="30" x14ac:dyDescent="0.25">
      <c r="A12" s="174" t="s">
        <v>403</v>
      </c>
      <c r="B12" s="175" t="s">
        <v>429</v>
      </c>
      <c r="C12" s="176" t="s">
        <v>416</v>
      </c>
    </row>
    <row r="13" spans="1:3" x14ac:dyDescent="0.25">
      <c r="A13" s="174" t="s">
        <v>404</v>
      </c>
      <c r="B13" s="175" t="s">
        <v>428</v>
      </c>
      <c r="C13" s="176" t="s">
        <v>417</v>
      </c>
    </row>
    <row r="14" spans="1:3" x14ac:dyDescent="0.25">
      <c r="A14" s="174" t="s">
        <v>405</v>
      </c>
      <c r="B14" s="175" t="s">
        <v>406</v>
      </c>
      <c r="C14" s="176" t="s">
        <v>425</v>
      </c>
    </row>
    <row r="15" spans="1:3" x14ac:dyDescent="0.25">
      <c r="A15" s="174" t="s">
        <v>407</v>
      </c>
      <c r="B15" s="175" t="s">
        <v>427</v>
      </c>
      <c r="C15" s="176" t="s">
        <v>422</v>
      </c>
    </row>
    <row r="16" spans="1:3" x14ac:dyDescent="0.25">
      <c r="A16" s="174" t="s">
        <v>408</v>
      </c>
      <c r="B16" s="175" t="s">
        <v>424</v>
      </c>
      <c r="C16" s="176" t="s">
        <v>426</v>
      </c>
    </row>
    <row r="17" spans="1:3" x14ac:dyDescent="0.25">
      <c r="A17" s="174" t="s">
        <v>411</v>
      </c>
      <c r="B17" s="175" t="s">
        <v>420</v>
      </c>
      <c r="C17" s="176" t="s">
        <v>421</v>
      </c>
    </row>
    <row r="18" spans="1:3" x14ac:dyDescent="0.25">
      <c r="A18" s="174" t="s">
        <v>413</v>
      </c>
      <c r="B18" s="175" t="s">
        <v>418</v>
      </c>
      <c r="C18" s="176" t="s">
        <v>419</v>
      </c>
    </row>
    <row r="19" spans="1:3" x14ac:dyDescent="0.25">
      <c r="A19" s="174" t="s">
        <v>415</v>
      </c>
      <c r="B19" s="175" t="s">
        <v>423</v>
      </c>
      <c r="C19" s="176" t="s">
        <v>430</v>
      </c>
    </row>
    <row r="20" spans="1:3" x14ac:dyDescent="0.25">
      <c r="A20" s="174" t="s">
        <v>431</v>
      </c>
      <c r="B20" s="175" t="s">
        <v>432</v>
      </c>
      <c r="C20" s="176" t="s">
        <v>433</v>
      </c>
    </row>
    <row r="21" spans="1:3" x14ac:dyDescent="0.25">
      <c r="A21" s="174" t="s">
        <v>434</v>
      </c>
      <c r="B21" s="175" t="s">
        <v>435</v>
      </c>
      <c r="C21" s="176" t="s">
        <v>436</v>
      </c>
    </row>
    <row r="22" spans="1:3" x14ac:dyDescent="0.25">
      <c r="A22" s="174" t="s">
        <v>437</v>
      </c>
      <c r="B22" s="175" t="s">
        <v>26</v>
      </c>
      <c r="C22" s="176" t="s">
        <v>438</v>
      </c>
    </row>
    <row r="24" spans="1:3" x14ac:dyDescent="0.25">
      <c r="A24" s="177" t="s">
        <v>440</v>
      </c>
    </row>
    <row r="26" spans="1:3" x14ac:dyDescent="0.25">
      <c r="A26" s="179" t="s">
        <v>441</v>
      </c>
      <c r="B26" s="179"/>
      <c r="C26" s="176" t="s">
        <v>442</v>
      </c>
    </row>
    <row r="27" spans="1:3" x14ac:dyDescent="0.25">
      <c r="A27" s="179" t="s">
        <v>443</v>
      </c>
      <c r="B27" s="179"/>
      <c r="C27" s="176" t="s">
        <v>444</v>
      </c>
    </row>
    <row r="28" spans="1:3" x14ac:dyDescent="0.25">
      <c r="A28" s="179" t="s">
        <v>445</v>
      </c>
      <c r="B28" s="179"/>
      <c r="C28" s="176" t="s">
        <v>446</v>
      </c>
    </row>
    <row r="29" spans="1:3" ht="30" customHeight="1" x14ac:dyDescent="0.25">
      <c r="A29" s="180" t="s">
        <v>447</v>
      </c>
      <c r="B29" s="180"/>
      <c r="C29" s="175" t="s">
        <v>448</v>
      </c>
    </row>
    <row r="30" spans="1:3" x14ac:dyDescent="0.25">
      <c r="A30" s="179" t="s">
        <v>449</v>
      </c>
      <c r="B30" s="179"/>
      <c r="C30" s="176" t="s">
        <v>450</v>
      </c>
    </row>
    <row r="31" spans="1:3" x14ac:dyDescent="0.25">
      <c r="A31" s="179" t="s">
        <v>451</v>
      </c>
      <c r="B31" s="179"/>
      <c r="C31" s="176" t="s">
        <v>453</v>
      </c>
    </row>
    <row r="33" spans="1:2" ht="18.75" x14ac:dyDescent="0.25">
      <c r="A33" s="171" t="s">
        <v>455</v>
      </c>
      <c r="B33" s="178"/>
    </row>
    <row r="34" spans="1:2" x14ac:dyDescent="0.25">
      <c r="A34" s="172" t="s">
        <v>456</v>
      </c>
    </row>
    <row r="35" spans="1:2" x14ac:dyDescent="0.25">
      <c r="A35" s="172" t="s">
        <v>458</v>
      </c>
    </row>
    <row r="36" spans="1:2" x14ac:dyDescent="0.25">
      <c r="A36" s="172" t="s">
        <v>459</v>
      </c>
    </row>
    <row r="37" spans="1:2" x14ac:dyDescent="0.25">
      <c r="A37" s="172" t="s">
        <v>460</v>
      </c>
    </row>
  </sheetData>
  <mergeCells count="6">
    <mergeCell ref="A26:B26"/>
    <mergeCell ref="A27:B27"/>
    <mergeCell ref="A28:B28"/>
    <mergeCell ref="A29:B29"/>
    <mergeCell ref="A31:B31"/>
    <mergeCell ref="A30:B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5461B-D73D-46E7-8A11-CAEE52D1B712}">
  <sheetPr>
    <tabColor rgb="FF92D050"/>
    <pageSetUpPr fitToPage="1"/>
  </sheetPr>
  <dimension ref="A1:ET134"/>
  <sheetViews>
    <sheetView zoomScale="75" zoomScaleNormal="75" workbookViewId="0">
      <pane ySplit="4" topLeftCell="A121" activePane="bottomLeft" state="frozen"/>
      <selection pane="bottomLeft" activeCell="J130" sqref="J130"/>
    </sheetView>
  </sheetViews>
  <sheetFormatPr defaultColWidth="9.28515625" defaultRowHeight="15" x14ac:dyDescent="0.25"/>
  <cols>
    <col min="1" max="1" width="30.42578125" style="4" customWidth="1"/>
    <col min="2" max="2" width="22.7109375" style="4" customWidth="1"/>
    <col min="3" max="3" width="10.28515625" style="1" customWidth="1"/>
    <col min="4" max="4" width="57.5703125" style="78" customWidth="1"/>
    <col min="5" max="5" width="9.42578125" style="42" customWidth="1"/>
    <col min="6" max="6" width="12.85546875" style="24" customWidth="1"/>
    <col min="7" max="7" width="13.28515625" style="24" customWidth="1"/>
    <col min="8" max="8" width="10.5703125" style="32" customWidth="1"/>
    <col min="9" max="10" width="8.5703125" style="24" customWidth="1"/>
    <col min="11" max="13" width="7.42578125" style="24" customWidth="1"/>
    <col min="14" max="18" width="7.5703125" style="24" customWidth="1"/>
    <col min="19" max="19" width="7.5703125" style="32" customWidth="1"/>
    <col min="20" max="28" width="7.5703125" style="24" customWidth="1"/>
    <col min="29" max="29" width="10" style="24" customWidth="1"/>
    <col min="30" max="30" width="9.28515625" style="24"/>
    <col min="31" max="31" width="2.7109375" style="24" customWidth="1"/>
    <col min="32" max="16384" width="9.28515625" style="24"/>
  </cols>
  <sheetData>
    <row r="1" spans="1:150" ht="26.25" x14ac:dyDescent="0.25">
      <c r="A1" s="157" t="s">
        <v>454</v>
      </c>
      <c r="B1" s="1"/>
      <c r="D1" s="158"/>
    </row>
    <row r="3" spans="1:150" ht="29.25" customHeight="1" x14ac:dyDescent="0.25">
      <c r="K3" s="185" t="s">
        <v>0</v>
      </c>
      <c r="L3" s="185"/>
      <c r="M3" s="185"/>
      <c r="N3" s="185"/>
      <c r="O3" s="185"/>
    </row>
    <row r="4" spans="1:150" s="20" customFormat="1" ht="63.75" customHeight="1" x14ac:dyDescent="0.25">
      <c r="A4" s="66" t="s">
        <v>1</v>
      </c>
      <c r="B4" s="66" t="s">
        <v>2</v>
      </c>
      <c r="C4" s="66" t="s">
        <v>3</v>
      </c>
      <c r="D4" s="66" t="s">
        <v>4</v>
      </c>
      <c r="E4" s="66" t="s">
        <v>409</v>
      </c>
      <c r="F4" s="66" t="s">
        <v>410</v>
      </c>
      <c r="G4" s="66" t="s">
        <v>412</v>
      </c>
      <c r="H4" s="66" t="s">
        <v>414</v>
      </c>
      <c r="I4" s="66" t="s">
        <v>5</v>
      </c>
      <c r="J4" s="66" t="s">
        <v>6</v>
      </c>
      <c r="K4" s="76" t="s">
        <v>7</v>
      </c>
      <c r="L4" s="76" t="s">
        <v>8</v>
      </c>
      <c r="M4" s="76" t="s">
        <v>9</v>
      </c>
      <c r="N4" s="76" t="s">
        <v>10</v>
      </c>
      <c r="O4" s="76" t="s">
        <v>11</v>
      </c>
      <c r="P4" s="66" t="s">
        <v>12</v>
      </c>
      <c r="Q4" s="66" t="s">
        <v>13</v>
      </c>
      <c r="R4" s="66" t="s">
        <v>14</v>
      </c>
      <c r="S4" s="98" t="s">
        <v>15</v>
      </c>
      <c r="T4" s="98" t="s">
        <v>16</v>
      </c>
      <c r="U4" s="98" t="s">
        <v>17</v>
      </c>
      <c r="V4" s="98" t="s">
        <v>18</v>
      </c>
      <c r="W4" s="98" t="s">
        <v>19</v>
      </c>
      <c r="X4" s="98" t="s">
        <v>20</v>
      </c>
      <c r="Y4" s="98" t="s">
        <v>21</v>
      </c>
      <c r="Z4" s="98" t="s">
        <v>22</v>
      </c>
      <c r="AA4" s="98" t="s">
        <v>23</v>
      </c>
      <c r="AB4" s="98" t="s">
        <v>24</v>
      </c>
      <c r="AC4" s="98" t="s">
        <v>25</v>
      </c>
      <c r="AD4" s="98" t="s">
        <v>26</v>
      </c>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row>
    <row r="5" spans="1:150" s="2" customFormat="1" ht="18" x14ac:dyDescent="0.25">
      <c r="A5" s="168" t="s">
        <v>27</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row>
    <row r="6" spans="1:150" ht="81.95" customHeight="1" x14ac:dyDescent="0.25">
      <c r="A6" s="5" t="s">
        <v>28</v>
      </c>
      <c r="B6" s="5" t="s">
        <v>29</v>
      </c>
      <c r="C6" s="21">
        <v>0.6</v>
      </c>
      <c r="D6" s="5" t="s">
        <v>30</v>
      </c>
      <c r="E6" s="148">
        <v>0</v>
      </c>
      <c r="F6" s="148">
        <v>10</v>
      </c>
      <c r="G6" s="140">
        <f>SUM(E6+AC6)</f>
        <v>10</v>
      </c>
      <c r="H6" s="141">
        <f>SUM(K6:O6)</f>
        <v>10</v>
      </c>
      <c r="I6" s="22">
        <v>0</v>
      </c>
      <c r="J6" s="22">
        <v>0</v>
      </c>
      <c r="K6" s="23">
        <v>10</v>
      </c>
      <c r="L6" s="23">
        <v>0</v>
      </c>
      <c r="M6" s="23">
        <v>0</v>
      </c>
      <c r="N6" s="23">
        <v>0</v>
      </c>
      <c r="O6" s="23">
        <v>0</v>
      </c>
      <c r="P6" s="22">
        <v>0</v>
      </c>
      <c r="Q6" s="22">
        <v>0</v>
      </c>
      <c r="R6" s="22">
        <v>0</v>
      </c>
      <c r="S6" s="22">
        <v>0</v>
      </c>
      <c r="T6" s="22">
        <v>0</v>
      </c>
      <c r="U6" s="22">
        <v>0</v>
      </c>
      <c r="V6" s="22">
        <v>0</v>
      </c>
      <c r="W6" s="22">
        <v>0</v>
      </c>
      <c r="X6" s="22">
        <v>0</v>
      </c>
      <c r="Y6" s="22">
        <v>0</v>
      </c>
      <c r="Z6" s="22">
        <v>0</v>
      </c>
      <c r="AA6" s="22">
        <v>0</v>
      </c>
      <c r="AB6" s="22">
        <v>0</v>
      </c>
      <c r="AC6" s="100">
        <f t="shared" ref="AC6:AC32" si="0">SUM(I6:AB6)</f>
        <v>10</v>
      </c>
      <c r="AD6" s="113">
        <v>0</v>
      </c>
    </row>
    <row r="7" spans="1:150" s="38" customFormat="1" ht="42.75" x14ac:dyDescent="0.25">
      <c r="A7" s="92" t="s">
        <v>31</v>
      </c>
      <c r="B7" s="92" t="s">
        <v>32</v>
      </c>
      <c r="C7" s="5">
        <v>0.16</v>
      </c>
      <c r="D7" s="5" t="s">
        <v>33</v>
      </c>
      <c r="E7" s="142">
        <v>0</v>
      </c>
      <c r="F7" s="142">
        <v>10</v>
      </c>
      <c r="G7" s="140">
        <f t="shared" ref="G7:G29" si="1">SUM(E7+AC7)</f>
        <v>10</v>
      </c>
      <c r="H7" s="141">
        <f t="shared" ref="H7:H32" si="2">SUM(K7:O7)</f>
        <v>0</v>
      </c>
      <c r="I7" s="89">
        <v>10</v>
      </c>
      <c r="J7" s="89">
        <v>0</v>
      </c>
      <c r="K7" s="23">
        <v>0</v>
      </c>
      <c r="L7" s="23">
        <v>0</v>
      </c>
      <c r="M7" s="23">
        <v>0</v>
      </c>
      <c r="N7" s="23">
        <v>0</v>
      </c>
      <c r="O7" s="23">
        <v>0</v>
      </c>
      <c r="P7" s="22">
        <v>0</v>
      </c>
      <c r="Q7" s="22">
        <v>0</v>
      </c>
      <c r="R7" s="22">
        <v>0</v>
      </c>
      <c r="S7" s="22">
        <v>0</v>
      </c>
      <c r="T7" s="22">
        <v>0</v>
      </c>
      <c r="U7" s="22">
        <v>0</v>
      </c>
      <c r="V7" s="22">
        <v>0</v>
      </c>
      <c r="W7" s="22">
        <v>0</v>
      </c>
      <c r="X7" s="22">
        <v>0</v>
      </c>
      <c r="Y7" s="22">
        <v>0</v>
      </c>
      <c r="Z7" s="22">
        <v>0</v>
      </c>
      <c r="AA7" s="22">
        <v>0</v>
      </c>
      <c r="AB7" s="22">
        <v>0</v>
      </c>
      <c r="AC7" s="100">
        <f t="shared" si="0"/>
        <v>10</v>
      </c>
      <c r="AD7" s="113">
        <v>0</v>
      </c>
    </row>
    <row r="8" spans="1:150" s="32" customFormat="1" ht="57" x14ac:dyDescent="0.25">
      <c r="A8" s="92" t="s">
        <v>34</v>
      </c>
      <c r="B8" s="92" t="s">
        <v>35</v>
      </c>
      <c r="C8" s="21">
        <v>0.99</v>
      </c>
      <c r="D8" s="5" t="s">
        <v>36</v>
      </c>
      <c r="E8" s="151">
        <v>0</v>
      </c>
      <c r="F8" s="151">
        <v>25</v>
      </c>
      <c r="G8" s="140">
        <f t="shared" si="1"/>
        <v>25</v>
      </c>
      <c r="H8" s="141">
        <f t="shared" si="2"/>
        <v>0</v>
      </c>
      <c r="I8" s="22">
        <v>0</v>
      </c>
      <c r="J8" s="22">
        <v>25</v>
      </c>
      <c r="K8" s="23">
        <v>0</v>
      </c>
      <c r="L8" s="23">
        <v>0</v>
      </c>
      <c r="M8" s="23">
        <v>0</v>
      </c>
      <c r="N8" s="23">
        <v>0</v>
      </c>
      <c r="O8" s="23">
        <v>0</v>
      </c>
      <c r="P8" s="22">
        <v>0</v>
      </c>
      <c r="Q8" s="22">
        <v>0</v>
      </c>
      <c r="R8" s="22">
        <v>0</v>
      </c>
      <c r="S8" s="22">
        <v>0</v>
      </c>
      <c r="T8" s="22">
        <v>0</v>
      </c>
      <c r="U8" s="22">
        <v>0</v>
      </c>
      <c r="V8" s="22">
        <v>0</v>
      </c>
      <c r="W8" s="22">
        <v>0</v>
      </c>
      <c r="X8" s="22">
        <v>0</v>
      </c>
      <c r="Y8" s="22">
        <v>0</v>
      </c>
      <c r="Z8" s="22">
        <v>0</v>
      </c>
      <c r="AA8" s="22">
        <v>0</v>
      </c>
      <c r="AB8" s="22">
        <v>0</v>
      </c>
      <c r="AC8" s="100">
        <f t="shared" si="0"/>
        <v>25</v>
      </c>
      <c r="AD8" s="113">
        <v>0</v>
      </c>
    </row>
    <row r="9" spans="1:150" s="32" customFormat="1" ht="85.5" x14ac:dyDescent="0.25">
      <c r="A9" s="5" t="s">
        <v>37</v>
      </c>
      <c r="B9" s="92" t="s">
        <v>38</v>
      </c>
      <c r="C9" s="21">
        <v>4.5999999999999996</v>
      </c>
      <c r="D9" s="160" t="s">
        <v>39</v>
      </c>
      <c r="E9" s="151">
        <v>0</v>
      </c>
      <c r="F9" s="151">
        <v>45</v>
      </c>
      <c r="G9" s="140">
        <f t="shared" si="1"/>
        <v>45</v>
      </c>
      <c r="H9" s="141">
        <f t="shared" si="2"/>
        <v>45</v>
      </c>
      <c r="I9" s="22">
        <v>0</v>
      </c>
      <c r="J9" s="32">
        <v>0</v>
      </c>
      <c r="K9" s="23">
        <v>20</v>
      </c>
      <c r="L9" s="23">
        <v>25</v>
      </c>
      <c r="M9" s="23">
        <v>0</v>
      </c>
      <c r="N9" s="23">
        <v>0</v>
      </c>
      <c r="O9" s="23">
        <v>0</v>
      </c>
      <c r="P9" s="22">
        <v>0</v>
      </c>
      <c r="Q9" s="22">
        <v>0</v>
      </c>
      <c r="R9" s="22">
        <v>0</v>
      </c>
      <c r="S9" s="22">
        <v>0</v>
      </c>
      <c r="T9" s="22">
        <v>0</v>
      </c>
      <c r="U9" s="22">
        <v>0</v>
      </c>
      <c r="V9" s="22">
        <v>0</v>
      </c>
      <c r="W9" s="22">
        <v>0</v>
      </c>
      <c r="X9" s="22">
        <v>0</v>
      </c>
      <c r="Y9" s="22">
        <v>0</v>
      </c>
      <c r="Z9" s="22">
        <v>0</v>
      </c>
      <c r="AA9" s="22">
        <v>0</v>
      </c>
      <c r="AB9" s="22">
        <v>0</v>
      </c>
      <c r="AC9" s="100">
        <f t="shared" si="0"/>
        <v>45</v>
      </c>
      <c r="AD9" s="113">
        <v>0</v>
      </c>
    </row>
    <row r="10" spans="1:150" s="51" customFormat="1" ht="71.25" x14ac:dyDescent="0.25">
      <c r="A10" s="92" t="s">
        <v>40</v>
      </c>
      <c r="B10" s="5" t="s">
        <v>41</v>
      </c>
      <c r="C10" s="26">
        <v>4.25</v>
      </c>
      <c r="D10" s="160" t="s">
        <v>42</v>
      </c>
      <c r="E10" s="151">
        <v>0</v>
      </c>
      <c r="F10" s="151">
        <v>70</v>
      </c>
      <c r="G10" s="140">
        <f t="shared" si="1"/>
        <v>70</v>
      </c>
      <c r="H10" s="141">
        <f t="shared" si="2"/>
        <v>0</v>
      </c>
      <c r="I10" s="22">
        <v>20</v>
      </c>
      <c r="J10" s="22">
        <v>50</v>
      </c>
      <c r="K10" s="23">
        <v>0</v>
      </c>
      <c r="L10" s="23">
        <v>0</v>
      </c>
      <c r="M10" s="23">
        <v>0</v>
      </c>
      <c r="N10" s="23">
        <v>0</v>
      </c>
      <c r="O10" s="23">
        <v>0</v>
      </c>
      <c r="P10" s="22">
        <v>0</v>
      </c>
      <c r="Q10" s="22">
        <v>0</v>
      </c>
      <c r="R10" s="22">
        <v>0</v>
      </c>
      <c r="S10" s="22">
        <v>0</v>
      </c>
      <c r="T10" s="22">
        <v>0</v>
      </c>
      <c r="U10" s="22">
        <v>0</v>
      </c>
      <c r="V10" s="22">
        <v>0</v>
      </c>
      <c r="W10" s="22">
        <v>0</v>
      </c>
      <c r="X10" s="22">
        <v>0</v>
      </c>
      <c r="Y10" s="22">
        <v>0</v>
      </c>
      <c r="Z10" s="22">
        <v>0</v>
      </c>
      <c r="AA10" s="22">
        <v>0</v>
      </c>
      <c r="AB10" s="22">
        <v>0</v>
      </c>
      <c r="AC10" s="100">
        <f t="shared" si="0"/>
        <v>70</v>
      </c>
      <c r="AD10" s="113">
        <v>0</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row>
    <row r="11" spans="1:150" ht="85.5" x14ac:dyDescent="0.25">
      <c r="A11" s="71" t="s">
        <v>43</v>
      </c>
      <c r="B11" s="71" t="s">
        <v>44</v>
      </c>
      <c r="C11" s="74">
        <v>2.0499999999999998</v>
      </c>
      <c r="D11" s="160" t="s">
        <v>45</v>
      </c>
      <c r="E11" s="133">
        <v>0</v>
      </c>
      <c r="F11" s="133">
        <v>16</v>
      </c>
      <c r="G11" s="140">
        <f t="shared" si="1"/>
        <v>16</v>
      </c>
      <c r="H11" s="141">
        <f t="shared" si="2"/>
        <v>16</v>
      </c>
      <c r="I11" s="57">
        <v>0</v>
      </c>
      <c r="J11" s="57">
        <v>0</v>
      </c>
      <c r="K11" s="65">
        <v>0</v>
      </c>
      <c r="L11" s="65">
        <v>16</v>
      </c>
      <c r="M11" s="23">
        <v>0</v>
      </c>
      <c r="N11" s="23">
        <v>0</v>
      </c>
      <c r="O11" s="23">
        <v>0</v>
      </c>
      <c r="P11" s="22">
        <v>0</v>
      </c>
      <c r="Q11" s="22">
        <v>0</v>
      </c>
      <c r="R11" s="22">
        <v>0</v>
      </c>
      <c r="S11" s="22">
        <v>0</v>
      </c>
      <c r="T11" s="22">
        <v>0</v>
      </c>
      <c r="U11" s="22">
        <v>0</v>
      </c>
      <c r="V11" s="22">
        <v>0</v>
      </c>
      <c r="W11" s="22">
        <v>0</v>
      </c>
      <c r="X11" s="22">
        <v>0</v>
      </c>
      <c r="Y11" s="22">
        <v>0</v>
      </c>
      <c r="Z11" s="22">
        <v>0</v>
      </c>
      <c r="AA11" s="22">
        <v>0</v>
      </c>
      <c r="AB11" s="22">
        <v>0</v>
      </c>
      <c r="AC11" s="73">
        <f t="shared" si="0"/>
        <v>16</v>
      </c>
      <c r="AD11" s="111">
        <v>0</v>
      </c>
    </row>
    <row r="12" spans="1:150" s="52" customFormat="1" ht="71.25" x14ac:dyDescent="0.25">
      <c r="A12" s="92" t="s">
        <v>46</v>
      </c>
      <c r="B12" s="5" t="s">
        <v>47</v>
      </c>
      <c r="C12" s="26">
        <v>0.59</v>
      </c>
      <c r="D12" s="5" t="s">
        <v>48</v>
      </c>
      <c r="E12" s="151">
        <v>0</v>
      </c>
      <c r="F12" s="151">
        <v>10</v>
      </c>
      <c r="G12" s="140">
        <f t="shared" si="1"/>
        <v>10</v>
      </c>
      <c r="H12" s="141">
        <f t="shared" si="2"/>
        <v>10</v>
      </c>
      <c r="I12" s="22">
        <v>0</v>
      </c>
      <c r="J12" s="22">
        <v>0</v>
      </c>
      <c r="K12" s="23">
        <v>5</v>
      </c>
      <c r="L12" s="23">
        <v>5</v>
      </c>
      <c r="M12" s="23">
        <v>0</v>
      </c>
      <c r="N12" s="23">
        <v>0</v>
      </c>
      <c r="O12" s="23">
        <v>0</v>
      </c>
      <c r="P12" s="22">
        <v>0</v>
      </c>
      <c r="Q12" s="22">
        <v>0</v>
      </c>
      <c r="R12" s="22">
        <v>0</v>
      </c>
      <c r="S12" s="22">
        <v>0</v>
      </c>
      <c r="T12" s="22">
        <v>0</v>
      </c>
      <c r="U12" s="22">
        <v>0</v>
      </c>
      <c r="V12" s="22">
        <v>0</v>
      </c>
      <c r="W12" s="22">
        <v>0</v>
      </c>
      <c r="X12" s="22">
        <v>0</v>
      </c>
      <c r="Y12" s="22">
        <v>0</v>
      </c>
      <c r="Z12" s="22">
        <v>0</v>
      </c>
      <c r="AA12" s="22">
        <v>0</v>
      </c>
      <c r="AB12" s="22">
        <v>0</v>
      </c>
      <c r="AC12" s="100">
        <f t="shared" si="0"/>
        <v>10</v>
      </c>
      <c r="AD12" s="113">
        <v>0</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row>
    <row r="13" spans="1:150" ht="85.5" x14ac:dyDescent="0.25">
      <c r="A13" s="71" t="s">
        <v>49</v>
      </c>
      <c r="B13" s="71" t="s">
        <v>50</v>
      </c>
      <c r="C13" s="74">
        <v>2.76</v>
      </c>
      <c r="D13" s="160" t="s">
        <v>51</v>
      </c>
      <c r="E13" s="133">
        <v>0</v>
      </c>
      <c r="F13" s="133">
        <v>94</v>
      </c>
      <c r="G13" s="140">
        <f t="shared" si="1"/>
        <v>94</v>
      </c>
      <c r="H13" s="141">
        <f t="shared" si="2"/>
        <v>0</v>
      </c>
      <c r="I13" s="22">
        <v>94</v>
      </c>
      <c r="J13" s="22">
        <v>0</v>
      </c>
      <c r="K13" s="23">
        <v>0</v>
      </c>
      <c r="L13" s="23">
        <v>0</v>
      </c>
      <c r="M13" s="23">
        <v>0</v>
      </c>
      <c r="N13" s="23">
        <v>0</v>
      </c>
      <c r="O13" s="23">
        <v>0</v>
      </c>
      <c r="P13" s="22">
        <v>0</v>
      </c>
      <c r="Q13" s="22">
        <v>0</v>
      </c>
      <c r="R13" s="22">
        <v>0</v>
      </c>
      <c r="S13" s="22">
        <v>0</v>
      </c>
      <c r="T13" s="22">
        <v>0</v>
      </c>
      <c r="U13" s="22">
        <v>0</v>
      </c>
      <c r="V13" s="22">
        <v>0</v>
      </c>
      <c r="W13" s="22">
        <v>0</v>
      </c>
      <c r="X13" s="22">
        <v>0</v>
      </c>
      <c r="Y13" s="22">
        <v>0</v>
      </c>
      <c r="Z13" s="22">
        <v>0</v>
      </c>
      <c r="AA13" s="22">
        <v>0</v>
      </c>
      <c r="AB13" s="22">
        <v>0</v>
      </c>
      <c r="AC13" s="100">
        <f t="shared" si="0"/>
        <v>94</v>
      </c>
      <c r="AD13" s="113">
        <v>0</v>
      </c>
    </row>
    <row r="14" spans="1:150" ht="99.75" x14ac:dyDescent="0.25">
      <c r="A14" s="71" t="s">
        <v>52</v>
      </c>
      <c r="B14" s="71" t="s">
        <v>53</v>
      </c>
      <c r="C14" s="74">
        <v>2.23</v>
      </c>
      <c r="D14" s="5" t="s">
        <v>54</v>
      </c>
      <c r="E14" s="155">
        <v>0</v>
      </c>
      <c r="F14" s="155">
        <v>30</v>
      </c>
      <c r="G14" s="140">
        <f t="shared" si="1"/>
        <v>30</v>
      </c>
      <c r="H14" s="141">
        <f t="shared" si="2"/>
        <v>0</v>
      </c>
      <c r="I14" s="22">
        <v>0</v>
      </c>
      <c r="J14" s="22">
        <v>0</v>
      </c>
      <c r="K14" s="23">
        <v>0</v>
      </c>
      <c r="L14" s="23">
        <v>0</v>
      </c>
      <c r="M14" s="23">
        <v>0</v>
      </c>
      <c r="N14" s="23">
        <v>0</v>
      </c>
      <c r="O14" s="23">
        <v>0</v>
      </c>
      <c r="P14" s="54">
        <v>15</v>
      </c>
      <c r="Q14" s="54">
        <v>15</v>
      </c>
      <c r="R14" s="22">
        <v>0</v>
      </c>
      <c r="S14" s="22">
        <v>0</v>
      </c>
      <c r="T14" s="22">
        <v>0</v>
      </c>
      <c r="U14" s="22">
        <v>0</v>
      </c>
      <c r="V14" s="22">
        <v>0</v>
      </c>
      <c r="W14" s="22">
        <v>0</v>
      </c>
      <c r="X14" s="22">
        <v>0</v>
      </c>
      <c r="Y14" s="22">
        <v>0</v>
      </c>
      <c r="Z14" s="22">
        <v>0</v>
      </c>
      <c r="AA14" s="22">
        <v>0</v>
      </c>
      <c r="AB14" s="22">
        <v>0</v>
      </c>
      <c r="AC14" s="100">
        <f t="shared" si="0"/>
        <v>30</v>
      </c>
      <c r="AD14" s="113">
        <v>0</v>
      </c>
    </row>
    <row r="15" spans="1:150" ht="85.5" x14ac:dyDescent="0.25">
      <c r="A15" s="71" t="s">
        <v>55</v>
      </c>
      <c r="B15" s="71" t="s">
        <v>56</v>
      </c>
      <c r="C15" s="74">
        <v>34.25</v>
      </c>
      <c r="D15" s="160" t="s">
        <v>57</v>
      </c>
      <c r="E15" s="155">
        <v>0</v>
      </c>
      <c r="F15" s="155">
        <v>340</v>
      </c>
      <c r="G15" s="140">
        <f t="shared" si="1"/>
        <v>340</v>
      </c>
      <c r="H15" s="141">
        <f t="shared" si="2"/>
        <v>206</v>
      </c>
      <c r="I15" s="22">
        <v>38</v>
      </c>
      <c r="J15" s="22">
        <v>56</v>
      </c>
      <c r="K15" s="23">
        <v>44</v>
      </c>
      <c r="L15" s="23">
        <v>42</v>
      </c>
      <c r="M15" s="127">
        <v>40</v>
      </c>
      <c r="N15" s="23">
        <v>40</v>
      </c>
      <c r="O15" s="23">
        <v>40</v>
      </c>
      <c r="P15" s="54">
        <v>40</v>
      </c>
      <c r="Q15" s="22">
        <v>0</v>
      </c>
      <c r="R15" s="22">
        <v>0</v>
      </c>
      <c r="S15" s="22">
        <v>0</v>
      </c>
      <c r="T15" s="22">
        <v>0</v>
      </c>
      <c r="U15" s="22">
        <v>0</v>
      </c>
      <c r="V15" s="22">
        <v>0</v>
      </c>
      <c r="W15" s="22">
        <v>0</v>
      </c>
      <c r="X15" s="22">
        <v>0</v>
      </c>
      <c r="Y15" s="22">
        <v>0</v>
      </c>
      <c r="Z15" s="22">
        <v>0</v>
      </c>
      <c r="AA15" s="22">
        <v>0</v>
      </c>
      <c r="AB15" s="22">
        <v>0</v>
      </c>
      <c r="AC15" s="100">
        <f t="shared" si="0"/>
        <v>340</v>
      </c>
      <c r="AD15" s="113">
        <v>0</v>
      </c>
      <c r="AF15"/>
    </row>
    <row r="16" spans="1:150" ht="57" x14ac:dyDescent="0.25">
      <c r="A16" s="71" t="s">
        <v>58</v>
      </c>
      <c r="B16" s="71" t="s">
        <v>59</v>
      </c>
      <c r="C16" s="74">
        <v>0.05</v>
      </c>
      <c r="D16" s="160" t="s">
        <v>60</v>
      </c>
      <c r="E16" s="133">
        <v>0</v>
      </c>
      <c r="F16" s="133">
        <v>10</v>
      </c>
      <c r="G16" s="140">
        <f t="shared" si="1"/>
        <v>10</v>
      </c>
      <c r="H16" s="141">
        <f t="shared" si="2"/>
        <v>0</v>
      </c>
      <c r="I16" s="22">
        <v>0</v>
      </c>
      <c r="J16" s="22">
        <v>10</v>
      </c>
      <c r="K16" s="65">
        <v>0</v>
      </c>
      <c r="L16" s="65">
        <v>0</v>
      </c>
      <c r="M16" s="65">
        <v>0</v>
      </c>
      <c r="N16" s="65">
        <v>0</v>
      </c>
      <c r="O16" s="65">
        <v>0</v>
      </c>
      <c r="P16" s="22">
        <v>0</v>
      </c>
      <c r="Q16" s="22">
        <v>0</v>
      </c>
      <c r="R16" s="22">
        <v>0</v>
      </c>
      <c r="S16" s="22">
        <v>0</v>
      </c>
      <c r="T16" s="22">
        <v>0</v>
      </c>
      <c r="U16" s="22">
        <v>0</v>
      </c>
      <c r="V16" s="22">
        <v>0</v>
      </c>
      <c r="W16" s="22">
        <v>0</v>
      </c>
      <c r="X16" s="22">
        <v>0</v>
      </c>
      <c r="Y16" s="22">
        <v>0</v>
      </c>
      <c r="Z16" s="22">
        <v>0</v>
      </c>
      <c r="AA16" s="22">
        <v>0</v>
      </c>
      <c r="AB16" s="22">
        <v>0</v>
      </c>
      <c r="AC16" s="100">
        <f t="shared" si="0"/>
        <v>10</v>
      </c>
      <c r="AD16" s="113">
        <v>0</v>
      </c>
    </row>
    <row r="17" spans="1:150" ht="99.75" x14ac:dyDescent="0.25">
      <c r="A17" s="71" t="s">
        <v>61</v>
      </c>
      <c r="B17" s="71" t="s">
        <v>62</v>
      </c>
      <c r="C17" s="74">
        <v>1.53</v>
      </c>
      <c r="D17" s="5" t="s">
        <v>63</v>
      </c>
      <c r="E17" s="133">
        <v>0</v>
      </c>
      <c r="F17" s="133">
        <v>49</v>
      </c>
      <c r="G17" s="140">
        <f t="shared" si="1"/>
        <v>49</v>
      </c>
      <c r="H17" s="141">
        <f t="shared" si="2"/>
        <v>24</v>
      </c>
      <c r="I17" s="22">
        <v>0</v>
      </c>
      <c r="J17" s="22">
        <v>0</v>
      </c>
      <c r="K17" s="65">
        <v>0</v>
      </c>
      <c r="L17" s="65">
        <v>0</v>
      </c>
      <c r="M17" s="65">
        <v>0</v>
      </c>
      <c r="N17" s="65">
        <v>0</v>
      </c>
      <c r="O17" s="23">
        <v>24</v>
      </c>
      <c r="P17" s="57">
        <v>25</v>
      </c>
      <c r="Q17" s="22">
        <v>0</v>
      </c>
      <c r="R17" s="22">
        <v>0</v>
      </c>
      <c r="S17" s="22">
        <v>0</v>
      </c>
      <c r="T17" s="22">
        <v>0</v>
      </c>
      <c r="U17" s="22">
        <v>0</v>
      </c>
      <c r="V17" s="22">
        <v>0</v>
      </c>
      <c r="W17" s="22">
        <v>0</v>
      </c>
      <c r="X17" s="22">
        <v>0</v>
      </c>
      <c r="Y17" s="22">
        <v>0</v>
      </c>
      <c r="Z17" s="22">
        <v>0</v>
      </c>
      <c r="AA17" s="22">
        <v>0</v>
      </c>
      <c r="AB17" s="22">
        <v>0</v>
      </c>
      <c r="AC17" s="100">
        <f t="shared" si="0"/>
        <v>49</v>
      </c>
      <c r="AD17" s="113">
        <v>0</v>
      </c>
    </row>
    <row r="18" spans="1:150" ht="71.25" x14ac:dyDescent="0.25">
      <c r="A18" s="71" t="s">
        <v>64</v>
      </c>
      <c r="B18" s="71" t="s">
        <v>65</v>
      </c>
      <c r="C18" s="74">
        <v>1.18</v>
      </c>
      <c r="D18" s="5" t="s">
        <v>66</v>
      </c>
      <c r="E18" s="133">
        <v>0</v>
      </c>
      <c r="F18" s="133">
        <v>16</v>
      </c>
      <c r="G18" s="140">
        <f t="shared" si="1"/>
        <v>16</v>
      </c>
      <c r="H18" s="141">
        <f t="shared" si="2"/>
        <v>16</v>
      </c>
      <c r="I18" s="22">
        <v>0</v>
      </c>
      <c r="J18" s="22">
        <v>0</v>
      </c>
      <c r="K18" s="23">
        <v>16</v>
      </c>
      <c r="L18" s="65">
        <v>0</v>
      </c>
      <c r="M18" s="65">
        <v>0</v>
      </c>
      <c r="N18" s="65">
        <v>0</v>
      </c>
      <c r="O18" s="65">
        <v>0</v>
      </c>
      <c r="P18" s="22">
        <v>0</v>
      </c>
      <c r="Q18" s="22">
        <v>0</v>
      </c>
      <c r="R18" s="22">
        <v>0</v>
      </c>
      <c r="S18" s="22">
        <v>0</v>
      </c>
      <c r="T18" s="22">
        <v>0</v>
      </c>
      <c r="U18" s="22">
        <v>0</v>
      </c>
      <c r="V18" s="22">
        <v>0</v>
      </c>
      <c r="W18" s="22">
        <v>0</v>
      </c>
      <c r="X18" s="22">
        <v>0</v>
      </c>
      <c r="Y18" s="22">
        <v>0</v>
      </c>
      <c r="Z18" s="22">
        <v>0</v>
      </c>
      <c r="AA18" s="22">
        <v>0</v>
      </c>
      <c r="AB18" s="22">
        <v>0</v>
      </c>
      <c r="AC18" s="100">
        <f t="shared" si="0"/>
        <v>16</v>
      </c>
      <c r="AD18" s="113">
        <v>0</v>
      </c>
    </row>
    <row r="19" spans="1:150" s="32" customFormat="1" ht="71.25" x14ac:dyDescent="0.25">
      <c r="A19" s="71" t="s">
        <v>67</v>
      </c>
      <c r="B19" s="71" t="s">
        <v>68</v>
      </c>
      <c r="C19" s="74">
        <v>0.93</v>
      </c>
      <c r="D19" s="5" t="s">
        <v>69</v>
      </c>
      <c r="E19" s="156">
        <v>0</v>
      </c>
      <c r="F19" s="156">
        <v>15</v>
      </c>
      <c r="G19" s="140">
        <f t="shared" si="1"/>
        <v>15</v>
      </c>
      <c r="H19" s="141">
        <f t="shared" si="2"/>
        <v>15</v>
      </c>
      <c r="I19" s="22">
        <v>0</v>
      </c>
      <c r="J19" s="22">
        <v>0</v>
      </c>
      <c r="K19" s="23">
        <v>15</v>
      </c>
      <c r="L19" s="65">
        <v>0</v>
      </c>
      <c r="M19" s="65">
        <v>0</v>
      </c>
      <c r="N19" s="65">
        <v>0</v>
      </c>
      <c r="O19" s="65">
        <v>0</v>
      </c>
      <c r="P19" s="22">
        <v>0</v>
      </c>
      <c r="Q19" s="22">
        <v>0</v>
      </c>
      <c r="R19" s="22">
        <v>0</v>
      </c>
      <c r="S19" s="22">
        <v>0</v>
      </c>
      <c r="T19" s="22">
        <v>0</v>
      </c>
      <c r="U19" s="22">
        <v>0</v>
      </c>
      <c r="V19" s="22">
        <v>0</v>
      </c>
      <c r="W19" s="22">
        <v>0</v>
      </c>
      <c r="X19" s="22">
        <v>0</v>
      </c>
      <c r="Y19" s="22">
        <v>0</v>
      </c>
      <c r="Z19" s="22">
        <v>0</v>
      </c>
      <c r="AA19" s="22">
        <v>0</v>
      </c>
      <c r="AB19" s="22">
        <v>0</v>
      </c>
      <c r="AC19" s="100">
        <f t="shared" si="0"/>
        <v>15</v>
      </c>
      <c r="AD19" s="113">
        <v>0</v>
      </c>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row>
    <row r="20" spans="1:150" ht="99.75" x14ac:dyDescent="0.25">
      <c r="A20" s="71" t="s">
        <v>70</v>
      </c>
      <c r="B20" s="71" t="s">
        <v>71</v>
      </c>
      <c r="C20" s="74">
        <v>1.65</v>
      </c>
      <c r="D20" s="5" t="s">
        <v>72</v>
      </c>
      <c r="E20" s="133">
        <v>0</v>
      </c>
      <c r="F20" s="133">
        <v>28</v>
      </c>
      <c r="G20" s="140">
        <f t="shared" si="1"/>
        <v>28</v>
      </c>
      <c r="H20" s="141">
        <f t="shared" si="2"/>
        <v>28</v>
      </c>
      <c r="I20" s="22">
        <v>0</v>
      </c>
      <c r="J20" s="22">
        <v>0</v>
      </c>
      <c r="K20" s="23">
        <v>28</v>
      </c>
      <c r="L20" s="65">
        <v>0</v>
      </c>
      <c r="M20" s="65">
        <v>0</v>
      </c>
      <c r="N20" s="65">
        <v>0</v>
      </c>
      <c r="O20" s="65">
        <v>0</v>
      </c>
      <c r="P20" s="22">
        <v>0</v>
      </c>
      <c r="Q20" s="22">
        <v>0</v>
      </c>
      <c r="R20" s="22">
        <v>0</v>
      </c>
      <c r="S20" s="22">
        <v>0</v>
      </c>
      <c r="T20" s="22">
        <v>0</v>
      </c>
      <c r="U20" s="22">
        <v>0</v>
      </c>
      <c r="V20" s="22">
        <v>0</v>
      </c>
      <c r="W20" s="22">
        <v>0</v>
      </c>
      <c r="X20" s="22">
        <v>0</v>
      </c>
      <c r="Y20" s="22">
        <v>0</v>
      </c>
      <c r="Z20" s="22">
        <v>0</v>
      </c>
      <c r="AA20" s="22">
        <v>0</v>
      </c>
      <c r="AB20" s="22">
        <v>0</v>
      </c>
      <c r="AC20" s="100">
        <f t="shared" si="0"/>
        <v>28</v>
      </c>
      <c r="AD20" s="113">
        <v>0</v>
      </c>
    </row>
    <row r="21" spans="1:150" ht="71.25" x14ac:dyDescent="0.25">
      <c r="A21" s="71" t="s">
        <v>73</v>
      </c>
      <c r="B21" s="71" t="s">
        <v>74</v>
      </c>
      <c r="C21" s="74">
        <v>0.82</v>
      </c>
      <c r="D21" s="5" t="s">
        <v>75</v>
      </c>
      <c r="E21" s="133">
        <v>0</v>
      </c>
      <c r="F21" s="133">
        <v>15</v>
      </c>
      <c r="G21" s="140">
        <f t="shared" si="1"/>
        <v>15</v>
      </c>
      <c r="H21" s="141">
        <f t="shared" si="2"/>
        <v>15</v>
      </c>
      <c r="I21" s="22">
        <v>0</v>
      </c>
      <c r="J21" s="22">
        <v>0</v>
      </c>
      <c r="K21" s="23">
        <v>0</v>
      </c>
      <c r="L21" s="23">
        <v>15</v>
      </c>
      <c r="M21" s="65">
        <v>0</v>
      </c>
      <c r="N21" s="65">
        <v>0</v>
      </c>
      <c r="O21" s="65">
        <v>0</v>
      </c>
      <c r="P21" s="22">
        <v>0</v>
      </c>
      <c r="Q21" s="22">
        <v>0</v>
      </c>
      <c r="R21" s="22">
        <v>0</v>
      </c>
      <c r="S21" s="22">
        <v>0</v>
      </c>
      <c r="T21" s="22">
        <v>0</v>
      </c>
      <c r="U21" s="22">
        <v>0</v>
      </c>
      <c r="V21" s="22">
        <v>0</v>
      </c>
      <c r="W21" s="22">
        <v>0</v>
      </c>
      <c r="X21" s="22">
        <v>0</v>
      </c>
      <c r="Y21" s="22">
        <v>0</v>
      </c>
      <c r="Z21" s="22">
        <v>0</v>
      </c>
      <c r="AA21" s="22">
        <v>0</v>
      </c>
      <c r="AB21" s="22">
        <v>0</v>
      </c>
      <c r="AC21" s="100">
        <f t="shared" si="0"/>
        <v>15</v>
      </c>
      <c r="AD21" s="113">
        <v>0</v>
      </c>
    </row>
    <row r="22" spans="1:150" ht="57" x14ac:dyDescent="0.25">
      <c r="A22" s="71" t="s">
        <v>76</v>
      </c>
      <c r="B22" s="71" t="s">
        <v>77</v>
      </c>
      <c r="C22" s="74">
        <v>1.57</v>
      </c>
      <c r="D22" s="160" t="s">
        <v>78</v>
      </c>
      <c r="E22" s="133">
        <v>0</v>
      </c>
      <c r="F22" s="133">
        <v>19</v>
      </c>
      <c r="G22" s="140">
        <f t="shared" si="1"/>
        <v>19</v>
      </c>
      <c r="H22" s="141">
        <f t="shared" si="2"/>
        <v>19</v>
      </c>
      <c r="I22" s="22">
        <v>0</v>
      </c>
      <c r="J22" s="22">
        <v>0</v>
      </c>
      <c r="K22" s="23">
        <v>0</v>
      </c>
      <c r="L22" s="23">
        <v>19</v>
      </c>
      <c r="M22" s="65">
        <v>0</v>
      </c>
      <c r="N22" s="65">
        <v>0</v>
      </c>
      <c r="O22" s="65">
        <v>0</v>
      </c>
      <c r="P22" s="22">
        <v>0</v>
      </c>
      <c r="Q22" s="22">
        <v>0</v>
      </c>
      <c r="R22" s="22">
        <v>0</v>
      </c>
      <c r="S22" s="22">
        <v>0</v>
      </c>
      <c r="T22" s="22">
        <v>0</v>
      </c>
      <c r="U22" s="22">
        <v>0</v>
      </c>
      <c r="V22" s="22">
        <v>0</v>
      </c>
      <c r="W22" s="22">
        <v>0</v>
      </c>
      <c r="X22" s="22">
        <v>0</v>
      </c>
      <c r="Y22" s="22">
        <v>0</v>
      </c>
      <c r="Z22" s="22">
        <v>0</v>
      </c>
      <c r="AA22" s="22">
        <v>0</v>
      </c>
      <c r="AB22" s="22">
        <v>0</v>
      </c>
      <c r="AC22" s="100">
        <f t="shared" si="0"/>
        <v>19</v>
      </c>
      <c r="AD22" s="113">
        <v>0</v>
      </c>
    </row>
    <row r="23" spans="1:150" ht="57" x14ac:dyDescent="0.25">
      <c r="A23" s="83" t="s">
        <v>79</v>
      </c>
      <c r="B23" s="28" t="s">
        <v>80</v>
      </c>
      <c r="C23" s="28">
        <v>1.39</v>
      </c>
      <c r="D23" s="28" t="s">
        <v>81</v>
      </c>
      <c r="E23" s="156">
        <v>0</v>
      </c>
      <c r="F23" s="156">
        <v>30</v>
      </c>
      <c r="G23" s="140">
        <f t="shared" si="1"/>
        <v>30</v>
      </c>
      <c r="H23" s="141">
        <f t="shared" si="2"/>
        <v>30</v>
      </c>
      <c r="I23" s="57">
        <v>0</v>
      </c>
      <c r="J23" s="57">
        <v>0</v>
      </c>
      <c r="K23" s="65">
        <v>15</v>
      </c>
      <c r="L23" s="65">
        <v>15</v>
      </c>
      <c r="M23" s="65">
        <v>0</v>
      </c>
      <c r="N23" s="65">
        <v>0</v>
      </c>
      <c r="O23" s="65">
        <v>0</v>
      </c>
      <c r="P23" s="22">
        <v>0</v>
      </c>
      <c r="Q23" s="22">
        <v>0</v>
      </c>
      <c r="R23" s="22">
        <v>0</v>
      </c>
      <c r="S23" s="22">
        <v>0</v>
      </c>
      <c r="T23" s="22">
        <v>0</v>
      </c>
      <c r="U23" s="22">
        <v>0</v>
      </c>
      <c r="V23" s="22">
        <v>0</v>
      </c>
      <c r="W23" s="22">
        <v>0</v>
      </c>
      <c r="X23" s="22">
        <v>0</v>
      </c>
      <c r="Y23" s="22">
        <v>0</v>
      </c>
      <c r="Z23" s="22">
        <v>0</v>
      </c>
      <c r="AA23" s="22">
        <v>0</v>
      </c>
      <c r="AB23" s="22">
        <v>0</v>
      </c>
      <c r="AC23" s="100">
        <f t="shared" si="0"/>
        <v>30</v>
      </c>
      <c r="AD23" s="106">
        <v>0</v>
      </c>
    </row>
    <row r="24" spans="1:150" ht="57" x14ac:dyDescent="0.25">
      <c r="A24" s="71" t="s">
        <v>82</v>
      </c>
      <c r="B24" s="28" t="s">
        <v>83</v>
      </c>
      <c r="C24" s="28">
        <v>0.92</v>
      </c>
      <c r="D24" s="28" t="s">
        <v>84</v>
      </c>
      <c r="E24" s="133">
        <v>0</v>
      </c>
      <c r="F24" s="133">
        <v>15</v>
      </c>
      <c r="G24" s="140">
        <f t="shared" si="1"/>
        <v>15</v>
      </c>
      <c r="H24" s="141">
        <f t="shared" si="2"/>
        <v>0</v>
      </c>
      <c r="I24" s="57">
        <v>0</v>
      </c>
      <c r="J24" s="57">
        <v>15</v>
      </c>
      <c r="K24" s="65">
        <v>0</v>
      </c>
      <c r="L24" s="65">
        <v>0</v>
      </c>
      <c r="M24" s="65">
        <v>0</v>
      </c>
      <c r="N24" s="65">
        <v>0</v>
      </c>
      <c r="O24" s="65">
        <v>0</v>
      </c>
      <c r="P24" s="22">
        <v>0</v>
      </c>
      <c r="Q24" s="22">
        <v>0</v>
      </c>
      <c r="R24" s="22">
        <v>0</v>
      </c>
      <c r="S24" s="22">
        <v>0</v>
      </c>
      <c r="T24" s="22">
        <v>0</v>
      </c>
      <c r="U24" s="22">
        <v>0</v>
      </c>
      <c r="V24" s="22">
        <v>0</v>
      </c>
      <c r="W24" s="22">
        <v>0</v>
      </c>
      <c r="X24" s="22">
        <v>0</v>
      </c>
      <c r="Y24" s="22">
        <v>0</v>
      </c>
      <c r="Z24" s="22">
        <v>0</v>
      </c>
      <c r="AA24" s="22">
        <v>0</v>
      </c>
      <c r="AB24" s="22">
        <v>0</v>
      </c>
      <c r="AC24" s="100">
        <f t="shared" si="0"/>
        <v>15</v>
      </c>
      <c r="AD24" s="106">
        <v>0</v>
      </c>
    </row>
    <row r="25" spans="1:150" ht="57" x14ac:dyDescent="0.25">
      <c r="A25" s="71" t="s">
        <v>85</v>
      </c>
      <c r="B25" s="28" t="s">
        <v>86</v>
      </c>
      <c r="C25" s="28">
        <v>4.58</v>
      </c>
      <c r="D25" s="28" t="s">
        <v>87</v>
      </c>
      <c r="E25" s="133">
        <v>0</v>
      </c>
      <c r="F25" s="133">
        <v>115</v>
      </c>
      <c r="G25" s="140">
        <f t="shared" si="1"/>
        <v>115</v>
      </c>
      <c r="H25" s="141">
        <f t="shared" si="2"/>
        <v>115</v>
      </c>
      <c r="I25" s="57">
        <v>0</v>
      </c>
      <c r="J25" s="57">
        <v>0</v>
      </c>
      <c r="K25" s="65">
        <v>0</v>
      </c>
      <c r="L25" s="65">
        <v>15</v>
      </c>
      <c r="M25" s="65">
        <v>50</v>
      </c>
      <c r="N25" s="23">
        <v>50</v>
      </c>
      <c r="O25" s="23">
        <v>0</v>
      </c>
      <c r="P25" s="22">
        <v>0</v>
      </c>
      <c r="Q25" s="22">
        <v>0</v>
      </c>
      <c r="R25" s="22">
        <v>0</v>
      </c>
      <c r="S25" s="22">
        <v>0</v>
      </c>
      <c r="T25" s="22">
        <v>0</v>
      </c>
      <c r="U25" s="22">
        <v>0</v>
      </c>
      <c r="V25" s="22">
        <v>0</v>
      </c>
      <c r="W25" s="22">
        <v>0</v>
      </c>
      <c r="X25" s="22">
        <v>0</v>
      </c>
      <c r="Y25" s="22">
        <v>0</v>
      </c>
      <c r="Z25" s="22">
        <v>0</v>
      </c>
      <c r="AA25" s="22">
        <v>0</v>
      </c>
      <c r="AB25" s="22">
        <v>0</v>
      </c>
      <c r="AC25" s="100">
        <f t="shared" si="0"/>
        <v>115</v>
      </c>
      <c r="AD25" s="106">
        <v>0</v>
      </c>
    </row>
    <row r="26" spans="1:150" ht="71.25" x14ac:dyDescent="0.25">
      <c r="A26" s="71" t="s">
        <v>88</v>
      </c>
      <c r="B26" s="28" t="s">
        <v>89</v>
      </c>
      <c r="C26" s="28">
        <v>1.1200000000000001</v>
      </c>
      <c r="D26" s="28" t="s">
        <v>90</v>
      </c>
      <c r="E26" s="133">
        <v>0</v>
      </c>
      <c r="F26" s="133">
        <v>30</v>
      </c>
      <c r="G26" s="140">
        <f t="shared" si="1"/>
        <v>30</v>
      </c>
      <c r="H26" s="141">
        <f t="shared" si="2"/>
        <v>30</v>
      </c>
      <c r="I26" s="57">
        <v>0</v>
      </c>
      <c r="J26" s="57">
        <v>0</v>
      </c>
      <c r="K26" s="65">
        <v>0</v>
      </c>
      <c r="L26" s="65">
        <v>30</v>
      </c>
      <c r="M26" s="65">
        <v>0</v>
      </c>
      <c r="N26" s="23">
        <v>0</v>
      </c>
      <c r="O26" s="23">
        <v>0</v>
      </c>
      <c r="P26" s="22">
        <v>0</v>
      </c>
      <c r="Q26" s="22">
        <v>0</v>
      </c>
      <c r="R26" s="22">
        <v>0</v>
      </c>
      <c r="S26" s="22">
        <v>0</v>
      </c>
      <c r="T26" s="22">
        <v>0</v>
      </c>
      <c r="U26" s="22">
        <v>0</v>
      </c>
      <c r="V26" s="22">
        <v>0</v>
      </c>
      <c r="W26" s="22">
        <v>0</v>
      </c>
      <c r="X26" s="22">
        <v>0</v>
      </c>
      <c r="Y26" s="22">
        <v>0</v>
      </c>
      <c r="Z26" s="22">
        <v>0</v>
      </c>
      <c r="AA26" s="22">
        <v>0</v>
      </c>
      <c r="AB26" s="22">
        <v>0</v>
      </c>
      <c r="AC26" s="100">
        <f t="shared" si="0"/>
        <v>30</v>
      </c>
      <c r="AD26" s="106">
        <v>0</v>
      </c>
    </row>
    <row r="27" spans="1:150" ht="85.5" x14ac:dyDescent="0.25">
      <c r="A27" s="71" t="s">
        <v>91</v>
      </c>
      <c r="B27" s="28" t="s">
        <v>92</v>
      </c>
      <c r="C27" s="28">
        <v>0.3</v>
      </c>
      <c r="D27" s="28" t="s">
        <v>93</v>
      </c>
      <c r="E27" s="133">
        <v>0</v>
      </c>
      <c r="F27" s="133">
        <v>6</v>
      </c>
      <c r="G27" s="140">
        <f t="shared" si="1"/>
        <v>6</v>
      </c>
      <c r="H27" s="141">
        <f t="shared" si="2"/>
        <v>6</v>
      </c>
      <c r="I27" s="57">
        <v>0</v>
      </c>
      <c r="J27" s="57">
        <v>0</v>
      </c>
      <c r="K27" s="65">
        <v>0</v>
      </c>
      <c r="L27" s="65">
        <v>0</v>
      </c>
      <c r="M27" s="65">
        <v>0</v>
      </c>
      <c r="N27" s="23">
        <v>6</v>
      </c>
      <c r="O27" s="23">
        <v>0</v>
      </c>
      <c r="P27" s="22">
        <v>0</v>
      </c>
      <c r="Q27" s="22">
        <v>0</v>
      </c>
      <c r="R27" s="22">
        <v>0</v>
      </c>
      <c r="S27" s="22">
        <v>0</v>
      </c>
      <c r="T27" s="22">
        <v>0</v>
      </c>
      <c r="U27" s="22">
        <v>0</v>
      </c>
      <c r="V27" s="22">
        <v>0</v>
      </c>
      <c r="W27" s="22">
        <v>0</v>
      </c>
      <c r="X27" s="22">
        <v>0</v>
      </c>
      <c r="Y27" s="22">
        <v>0</v>
      </c>
      <c r="Z27" s="22">
        <v>0</v>
      </c>
      <c r="AA27" s="22">
        <v>0</v>
      </c>
      <c r="AB27" s="22">
        <v>0</v>
      </c>
      <c r="AC27" s="100">
        <f t="shared" si="0"/>
        <v>6</v>
      </c>
      <c r="AD27" s="106">
        <v>0</v>
      </c>
    </row>
    <row r="28" spans="1:150" ht="57" x14ac:dyDescent="0.25">
      <c r="A28" s="71" t="s">
        <v>94</v>
      </c>
      <c r="B28" s="28" t="s">
        <v>95</v>
      </c>
      <c r="C28" s="28">
        <v>0.77</v>
      </c>
      <c r="D28" s="28" t="s">
        <v>96</v>
      </c>
      <c r="E28" s="133">
        <v>0</v>
      </c>
      <c r="F28" s="133">
        <v>73</v>
      </c>
      <c r="G28" s="140">
        <f t="shared" si="1"/>
        <v>73</v>
      </c>
      <c r="H28" s="141">
        <f t="shared" si="2"/>
        <v>73</v>
      </c>
      <c r="I28" s="57">
        <v>0</v>
      </c>
      <c r="J28" s="57">
        <v>0</v>
      </c>
      <c r="K28" s="65">
        <v>73</v>
      </c>
      <c r="L28" s="65">
        <v>0</v>
      </c>
      <c r="M28" s="65">
        <v>0</v>
      </c>
      <c r="N28" s="23">
        <v>0</v>
      </c>
      <c r="O28" s="23">
        <v>0</v>
      </c>
      <c r="P28" s="22">
        <v>0</v>
      </c>
      <c r="Q28" s="22">
        <v>0</v>
      </c>
      <c r="R28" s="22">
        <v>0</v>
      </c>
      <c r="S28" s="22">
        <v>0</v>
      </c>
      <c r="T28" s="22">
        <v>0</v>
      </c>
      <c r="U28" s="22">
        <v>0</v>
      </c>
      <c r="V28" s="22">
        <v>0</v>
      </c>
      <c r="W28" s="22">
        <v>0</v>
      </c>
      <c r="X28" s="22">
        <v>0</v>
      </c>
      <c r="Y28" s="22">
        <v>0</v>
      </c>
      <c r="Z28" s="22">
        <v>0</v>
      </c>
      <c r="AA28" s="22">
        <v>0</v>
      </c>
      <c r="AB28" s="22">
        <v>0</v>
      </c>
      <c r="AC28" s="100">
        <f t="shared" si="0"/>
        <v>73</v>
      </c>
      <c r="AD28" s="106">
        <v>0</v>
      </c>
    </row>
    <row r="29" spans="1:150" ht="57" x14ac:dyDescent="0.25">
      <c r="A29" s="71" t="s">
        <v>97</v>
      </c>
      <c r="B29" s="28" t="s">
        <v>98</v>
      </c>
      <c r="C29" s="28">
        <v>0.1</v>
      </c>
      <c r="D29" s="28" t="s">
        <v>99</v>
      </c>
      <c r="E29" s="133">
        <v>0</v>
      </c>
      <c r="F29" s="133">
        <v>12</v>
      </c>
      <c r="G29" s="140">
        <f t="shared" si="1"/>
        <v>12</v>
      </c>
      <c r="H29" s="141">
        <f t="shared" si="2"/>
        <v>12</v>
      </c>
      <c r="I29" s="57">
        <v>0</v>
      </c>
      <c r="J29" s="57">
        <v>0</v>
      </c>
      <c r="K29" s="65">
        <v>0</v>
      </c>
      <c r="L29" s="65">
        <v>0</v>
      </c>
      <c r="M29" s="65">
        <v>12</v>
      </c>
      <c r="N29" s="23">
        <v>0</v>
      </c>
      <c r="O29" s="23">
        <v>0</v>
      </c>
      <c r="P29" s="22">
        <v>0</v>
      </c>
      <c r="Q29" s="22">
        <v>0</v>
      </c>
      <c r="R29" s="22">
        <v>0</v>
      </c>
      <c r="S29" s="22">
        <v>0</v>
      </c>
      <c r="T29" s="22">
        <v>0</v>
      </c>
      <c r="U29" s="22">
        <v>0</v>
      </c>
      <c r="V29" s="22">
        <v>0</v>
      </c>
      <c r="W29" s="22">
        <v>0</v>
      </c>
      <c r="X29" s="22">
        <v>0</v>
      </c>
      <c r="Y29" s="22">
        <v>0</v>
      </c>
      <c r="Z29" s="22">
        <v>0</v>
      </c>
      <c r="AA29" s="22">
        <v>0</v>
      </c>
      <c r="AB29" s="22">
        <v>0</v>
      </c>
      <c r="AC29" s="100">
        <f t="shared" si="0"/>
        <v>12</v>
      </c>
      <c r="AD29" s="106">
        <v>0</v>
      </c>
    </row>
    <row r="30" spans="1:150" ht="57" x14ac:dyDescent="0.25">
      <c r="A30" s="5" t="s">
        <v>100</v>
      </c>
      <c r="B30" s="5" t="s">
        <v>101</v>
      </c>
      <c r="C30" s="21" t="s">
        <v>101</v>
      </c>
      <c r="D30" s="28" t="s">
        <v>102</v>
      </c>
      <c r="E30" s="144" t="s">
        <v>101</v>
      </c>
      <c r="F30" s="148">
        <v>101</v>
      </c>
      <c r="G30" s="140">
        <v>101</v>
      </c>
      <c r="H30" s="141">
        <f t="shared" si="2"/>
        <v>0</v>
      </c>
      <c r="I30" s="57">
        <v>51</v>
      </c>
      <c r="J30" s="57">
        <v>50</v>
      </c>
      <c r="K30" s="65">
        <v>0</v>
      </c>
      <c r="L30" s="65">
        <v>0</v>
      </c>
      <c r="M30" s="65">
        <v>0</v>
      </c>
      <c r="N30" s="23">
        <v>0</v>
      </c>
      <c r="O30" s="23">
        <v>0</v>
      </c>
      <c r="P30" s="22">
        <v>0</v>
      </c>
      <c r="Q30" s="22">
        <v>0</v>
      </c>
      <c r="R30" s="22">
        <v>0</v>
      </c>
      <c r="S30" s="22">
        <v>0</v>
      </c>
      <c r="T30" s="22">
        <v>0</v>
      </c>
      <c r="U30" s="22">
        <v>0</v>
      </c>
      <c r="V30" s="22">
        <v>0</v>
      </c>
      <c r="W30" s="22">
        <v>0</v>
      </c>
      <c r="X30" s="22">
        <v>0</v>
      </c>
      <c r="Y30" s="22">
        <v>0</v>
      </c>
      <c r="Z30" s="22">
        <v>0</v>
      </c>
      <c r="AA30" s="22">
        <v>0</v>
      </c>
      <c r="AB30" s="22">
        <v>0</v>
      </c>
      <c r="AC30" s="100">
        <f t="shared" si="0"/>
        <v>101</v>
      </c>
      <c r="AD30" s="113">
        <v>0</v>
      </c>
    </row>
    <row r="31" spans="1:150" s="35" customFormat="1" ht="57" x14ac:dyDescent="0.25">
      <c r="A31" s="5" t="s">
        <v>103</v>
      </c>
      <c r="B31" s="5" t="s">
        <v>101</v>
      </c>
      <c r="C31" s="21" t="s">
        <v>101</v>
      </c>
      <c r="D31" s="5" t="s">
        <v>104</v>
      </c>
      <c r="E31" s="145" t="s">
        <v>101</v>
      </c>
      <c r="F31" s="146">
        <v>215</v>
      </c>
      <c r="G31" s="140">
        <v>215</v>
      </c>
      <c r="H31" s="141">
        <f t="shared" si="2"/>
        <v>161</v>
      </c>
      <c r="I31" s="57">
        <v>0</v>
      </c>
      <c r="J31" s="57">
        <v>54</v>
      </c>
      <c r="K31" s="65">
        <v>54</v>
      </c>
      <c r="L31" s="65">
        <v>54</v>
      </c>
      <c r="M31" s="65">
        <v>53</v>
      </c>
      <c r="N31" s="23">
        <v>0</v>
      </c>
      <c r="O31" s="23">
        <v>0</v>
      </c>
      <c r="P31" s="22">
        <v>0</v>
      </c>
      <c r="Q31" s="22">
        <v>0</v>
      </c>
      <c r="R31" s="22">
        <v>0</v>
      </c>
      <c r="S31" s="22">
        <v>0</v>
      </c>
      <c r="T31" s="22">
        <v>0</v>
      </c>
      <c r="U31" s="22">
        <v>0</v>
      </c>
      <c r="V31" s="22">
        <v>0</v>
      </c>
      <c r="W31" s="22">
        <v>0</v>
      </c>
      <c r="X31" s="22">
        <v>0</v>
      </c>
      <c r="Y31" s="22">
        <v>0</v>
      </c>
      <c r="Z31" s="22">
        <v>0</v>
      </c>
      <c r="AA31" s="22">
        <v>0</v>
      </c>
      <c r="AB31" s="22">
        <v>0</v>
      </c>
      <c r="AC31" s="100">
        <f t="shared" si="0"/>
        <v>215</v>
      </c>
      <c r="AD31" s="113">
        <v>0</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row>
    <row r="32" spans="1:150" s="35" customFormat="1" ht="57" x14ac:dyDescent="0.25">
      <c r="A32" s="5" t="s">
        <v>105</v>
      </c>
      <c r="B32" s="5" t="s">
        <v>101</v>
      </c>
      <c r="C32" s="21" t="s">
        <v>101</v>
      </c>
      <c r="D32" s="5" t="s">
        <v>106</v>
      </c>
      <c r="E32" s="144" t="s">
        <v>101</v>
      </c>
      <c r="F32" s="148">
        <v>110</v>
      </c>
      <c r="G32" s="140">
        <v>110</v>
      </c>
      <c r="H32" s="141">
        <f t="shared" si="2"/>
        <v>110</v>
      </c>
      <c r="I32" s="57">
        <v>0</v>
      </c>
      <c r="J32" s="57">
        <v>0</v>
      </c>
      <c r="K32" s="65">
        <v>0</v>
      </c>
      <c r="L32" s="65">
        <v>33</v>
      </c>
      <c r="M32" s="65">
        <v>45</v>
      </c>
      <c r="N32" s="23">
        <v>32</v>
      </c>
      <c r="O32" s="23">
        <v>0</v>
      </c>
      <c r="P32" s="22">
        <v>0</v>
      </c>
      <c r="Q32" s="22">
        <v>0</v>
      </c>
      <c r="R32" s="22">
        <v>0</v>
      </c>
      <c r="S32" s="22">
        <v>0</v>
      </c>
      <c r="T32" s="22">
        <v>0</v>
      </c>
      <c r="U32" s="22">
        <v>0</v>
      </c>
      <c r="V32" s="22">
        <v>0</v>
      </c>
      <c r="W32" s="22">
        <v>0</v>
      </c>
      <c r="X32" s="22">
        <v>0</v>
      </c>
      <c r="Y32" s="22">
        <v>0</v>
      </c>
      <c r="Z32" s="22">
        <v>0</v>
      </c>
      <c r="AA32" s="22">
        <v>0</v>
      </c>
      <c r="AB32" s="22">
        <v>0</v>
      </c>
      <c r="AC32" s="100">
        <f t="shared" si="0"/>
        <v>110</v>
      </c>
      <c r="AD32" s="113">
        <v>0</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row>
    <row r="33" spans="1:150" s="26" customFormat="1" x14ac:dyDescent="0.25">
      <c r="A33" s="84"/>
      <c r="B33" s="29"/>
      <c r="C33" s="29"/>
      <c r="D33" s="81" t="s">
        <v>107</v>
      </c>
      <c r="E33" s="31">
        <f>SUM(E6:E32)</f>
        <v>0</v>
      </c>
      <c r="F33" s="31">
        <f>SUM(F6:F32)</f>
        <v>1509</v>
      </c>
      <c r="G33" s="31">
        <f>SUM(G6:G32)</f>
        <v>1509</v>
      </c>
      <c r="H33" s="31">
        <f>SUM(I33:K33)</f>
        <v>753</v>
      </c>
      <c r="I33" s="31">
        <f t="shared" ref="I33:AD33" si="3">SUM(I6:I32)</f>
        <v>213</v>
      </c>
      <c r="J33" s="31">
        <f t="shared" si="3"/>
        <v>260</v>
      </c>
      <c r="K33" s="31">
        <f t="shared" si="3"/>
        <v>280</v>
      </c>
      <c r="L33" s="31">
        <f t="shared" si="3"/>
        <v>269</v>
      </c>
      <c r="M33" s="31">
        <f t="shared" si="3"/>
        <v>200</v>
      </c>
      <c r="N33" s="31">
        <f t="shared" si="3"/>
        <v>128</v>
      </c>
      <c r="O33" s="31">
        <f t="shared" si="3"/>
        <v>64</v>
      </c>
      <c r="P33" s="31">
        <f t="shared" si="3"/>
        <v>80</v>
      </c>
      <c r="Q33" s="31">
        <f t="shared" si="3"/>
        <v>15</v>
      </c>
      <c r="R33" s="31">
        <f t="shared" si="3"/>
        <v>0</v>
      </c>
      <c r="S33" s="31">
        <f t="shared" si="3"/>
        <v>0</v>
      </c>
      <c r="T33" s="31">
        <f t="shared" si="3"/>
        <v>0</v>
      </c>
      <c r="U33" s="31">
        <f t="shared" si="3"/>
        <v>0</v>
      </c>
      <c r="V33" s="31">
        <f t="shared" si="3"/>
        <v>0</v>
      </c>
      <c r="W33" s="31">
        <f t="shared" si="3"/>
        <v>0</v>
      </c>
      <c r="X33" s="31">
        <f t="shared" si="3"/>
        <v>0</v>
      </c>
      <c r="Y33" s="31">
        <f t="shared" si="3"/>
        <v>0</v>
      </c>
      <c r="Z33" s="31">
        <f t="shared" si="3"/>
        <v>0</v>
      </c>
      <c r="AA33" s="31">
        <f t="shared" si="3"/>
        <v>0</v>
      </c>
      <c r="AB33" s="31">
        <f t="shared" si="3"/>
        <v>0</v>
      </c>
      <c r="AC33" s="31">
        <f t="shared" si="3"/>
        <v>1509</v>
      </c>
      <c r="AD33" s="31">
        <f t="shared" si="3"/>
        <v>0</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row>
    <row r="34" spans="1:150" s="32" customFormat="1" x14ac:dyDescent="0.25">
      <c r="A34" s="4"/>
      <c r="B34" s="4"/>
      <c r="C34" s="1"/>
      <c r="D34" s="4"/>
      <c r="E34" s="33"/>
      <c r="F34" s="25"/>
      <c r="G34" s="25"/>
      <c r="H34" s="34"/>
      <c r="I34" s="25"/>
      <c r="J34" s="25"/>
      <c r="K34" s="25"/>
      <c r="L34" s="25"/>
      <c r="M34" s="25"/>
      <c r="N34" s="25"/>
      <c r="O34" s="25"/>
      <c r="P34" s="25"/>
      <c r="Q34" s="25"/>
      <c r="R34" s="25"/>
    </row>
    <row r="35" spans="1:150" ht="18" x14ac:dyDescent="0.2">
      <c r="A35" s="168" t="s">
        <v>108</v>
      </c>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70"/>
      <c r="AD35" s="70"/>
    </row>
    <row r="36" spans="1:150" s="32" customFormat="1" ht="253.9" customHeight="1" x14ac:dyDescent="0.25">
      <c r="A36" s="5" t="s">
        <v>109</v>
      </c>
      <c r="B36" s="181" t="s">
        <v>110</v>
      </c>
      <c r="C36" s="183">
        <v>575</v>
      </c>
      <c r="D36" s="5" t="s">
        <v>111</v>
      </c>
      <c r="E36" s="148">
        <v>1397</v>
      </c>
      <c r="F36" s="148">
        <v>3603</v>
      </c>
      <c r="G36" s="140">
        <f t="shared" ref="G36:G41" si="4">SUM(E36+AC36)</f>
        <v>5000</v>
      </c>
      <c r="H36" s="141">
        <f>SUM(K36:O36)</f>
        <v>1050</v>
      </c>
      <c r="I36" s="22">
        <v>150</v>
      </c>
      <c r="J36" s="22">
        <v>250</v>
      </c>
      <c r="K36" s="23">
        <v>250</v>
      </c>
      <c r="L36" s="23">
        <v>225</v>
      </c>
      <c r="M36" s="23">
        <v>225</v>
      </c>
      <c r="N36" s="23">
        <v>175</v>
      </c>
      <c r="O36" s="23">
        <v>175</v>
      </c>
      <c r="P36" s="22">
        <v>200</v>
      </c>
      <c r="Q36" s="22">
        <v>200</v>
      </c>
      <c r="R36" s="22">
        <v>200</v>
      </c>
      <c r="S36" s="22">
        <v>200</v>
      </c>
      <c r="T36" s="22">
        <v>225</v>
      </c>
      <c r="U36" s="22">
        <v>225</v>
      </c>
      <c r="V36" s="22">
        <v>225</v>
      </c>
      <c r="W36" s="22">
        <v>250</v>
      </c>
      <c r="X36" s="24">
        <v>200</v>
      </c>
      <c r="Y36" s="22">
        <v>100</v>
      </c>
      <c r="Z36" s="22">
        <v>75</v>
      </c>
      <c r="AA36" s="22">
        <v>35</v>
      </c>
      <c r="AB36" s="22">
        <v>18</v>
      </c>
      <c r="AC36" s="36">
        <f>SUM(I36:AB36)</f>
        <v>3603</v>
      </c>
      <c r="AD36" s="113">
        <f>F36-AC36</f>
        <v>0</v>
      </c>
    </row>
    <row r="37" spans="1:150" s="32" customFormat="1" ht="42.75" x14ac:dyDescent="0.25">
      <c r="A37" s="38" t="s">
        <v>112</v>
      </c>
      <c r="B37" s="182"/>
      <c r="C37" s="184"/>
      <c r="D37" s="92" t="s">
        <v>113</v>
      </c>
      <c r="E37" s="148">
        <v>0</v>
      </c>
      <c r="F37" s="148">
        <v>1500</v>
      </c>
      <c r="G37" s="140"/>
      <c r="H37" s="141">
        <f t="shared" ref="H37:H59" si="5">SUM(K37:O37)</f>
        <v>370</v>
      </c>
      <c r="I37" s="128">
        <v>0</v>
      </c>
      <c r="J37" s="128">
        <v>0</v>
      </c>
      <c r="K37" s="23">
        <v>20</v>
      </c>
      <c r="L37" s="23">
        <v>50</v>
      </c>
      <c r="M37" s="23">
        <v>100</v>
      </c>
      <c r="N37" s="23">
        <v>100</v>
      </c>
      <c r="O37" s="23">
        <v>100</v>
      </c>
      <c r="P37" s="22">
        <v>120</v>
      </c>
      <c r="Q37" s="22">
        <v>150</v>
      </c>
      <c r="R37" s="22">
        <v>150</v>
      </c>
      <c r="S37" s="22">
        <v>150</v>
      </c>
      <c r="T37" s="22">
        <v>150</v>
      </c>
      <c r="U37" s="22">
        <v>125</v>
      </c>
      <c r="V37" s="22">
        <v>125</v>
      </c>
      <c r="W37" s="22">
        <v>75</v>
      </c>
      <c r="X37" s="22">
        <v>75</v>
      </c>
      <c r="Y37" s="22">
        <v>10</v>
      </c>
      <c r="Z37" s="26">
        <v>0</v>
      </c>
      <c r="AA37" s="26">
        <v>0</v>
      </c>
      <c r="AB37" s="26">
        <v>0</v>
      </c>
      <c r="AC37" s="36">
        <f>SUM(K37:AB37)</f>
        <v>1500</v>
      </c>
      <c r="AD37" s="113">
        <f>F37-AC37</f>
        <v>0</v>
      </c>
    </row>
    <row r="38" spans="1:150" s="32" customFormat="1" ht="123.95" customHeight="1" x14ac:dyDescent="0.25">
      <c r="A38" s="5" t="s">
        <v>114</v>
      </c>
      <c r="B38" s="181" t="s">
        <v>115</v>
      </c>
      <c r="C38" s="183">
        <v>85</v>
      </c>
      <c r="D38" s="92" t="s">
        <v>116</v>
      </c>
      <c r="E38" s="148">
        <v>0</v>
      </c>
      <c r="F38" s="148">
        <v>1000</v>
      </c>
      <c r="G38" s="140"/>
      <c r="H38" s="141">
        <f t="shared" si="5"/>
        <v>264</v>
      </c>
      <c r="I38" s="22">
        <v>0</v>
      </c>
      <c r="J38" s="22">
        <v>0</v>
      </c>
      <c r="K38" s="23">
        <v>4</v>
      </c>
      <c r="L38" s="23">
        <v>65</v>
      </c>
      <c r="M38" s="23">
        <v>65</v>
      </c>
      <c r="N38" s="23">
        <v>65</v>
      </c>
      <c r="O38" s="23">
        <v>65</v>
      </c>
      <c r="P38" s="22">
        <v>65</v>
      </c>
      <c r="Q38" s="22">
        <v>65</v>
      </c>
      <c r="R38" s="22">
        <v>65</v>
      </c>
      <c r="S38" s="22">
        <v>65</v>
      </c>
      <c r="T38" s="22">
        <v>65</v>
      </c>
      <c r="U38" s="22">
        <v>65</v>
      </c>
      <c r="V38" s="22">
        <v>65</v>
      </c>
      <c r="W38" s="22">
        <v>65</v>
      </c>
      <c r="X38" s="22">
        <v>65</v>
      </c>
      <c r="Y38" s="22">
        <v>65</v>
      </c>
      <c r="Z38" s="22">
        <v>65</v>
      </c>
      <c r="AA38" s="22">
        <v>21</v>
      </c>
      <c r="AB38" s="22">
        <v>0</v>
      </c>
      <c r="AC38" s="36">
        <f t="shared" ref="AC38:AC59" si="6">SUM(I38:AB38)</f>
        <v>1000</v>
      </c>
      <c r="AD38" s="113">
        <f>F38-AC38</f>
        <v>0</v>
      </c>
    </row>
    <row r="39" spans="1:150" s="32" customFormat="1" ht="78.599999999999994" customHeight="1" x14ac:dyDescent="0.25">
      <c r="A39" s="5" t="s">
        <v>117</v>
      </c>
      <c r="B39" s="182"/>
      <c r="C39" s="184"/>
      <c r="D39" s="92" t="s">
        <v>118</v>
      </c>
      <c r="E39" s="148">
        <v>0</v>
      </c>
      <c r="F39" s="148">
        <v>648</v>
      </c>
      <c r="G39" s="140"/>
      <c r="H39" s="141">
        <f t="shared" si="5"/>
        <v>173</v>
      </c>
      <c r="I39" s="22">
        <v>0</v>
      </c>
      <c r="J39" s="22">
        <v>0</v>
      </c>
      <c r="K39" s="23">
        <v>0</v>
      </c>
      <c r="L39" s="23">
        <v>0</v>
      </c>
      <c r="M39" s="23">
        <v>0</v>
      </c>
      <c r="N39" s="23">
        <v>78</v>
      </c>
      <c r="O39" s="23">
        <v>95</v>
      </c>
      <c r="P39" s="129">
        <v>95</v>
      </c>
      <c r="Q39" s="128">
        <v>95</v>
      </c>
      <c r="R39" s="128">
        <v>95</v>
      </c>
      <c r="S39" s="128">
        <v>95</v>
      </c>
      <c r="T39" s="128">
        <v>95</v>
      </c>
      <c r="U39" s="26">
        <v>0</v>
      </c>
      <c r="V39" s="26">
        <v>0</v>
      </c>
      <c r="W39" s="26">
        <v>0</v>
      </c>
      <c r="X39" s="26">
        <v>0</v>
      </c>
      <c r="Y39" s="26">
        <v>0</v>
      </c>
      <c r="Z39" s="26">
        <v>0</v>
      </c>
      <c r="AA39" s="26">
        <v>0</v>
      </c>
      <c r="AB39" s="26">
        <v>0</v>
      </c>
      <c r="AC39" s="36">
        <f t="shared" si="6"/>
        <v>648</v>
      </c>
      <c r="AD39" s="113">
        <f>F39-AC39</f>
        <v>0</v>
      </c>
    </row>
    <row r="40" spans="1:150" s="32" customFormat="1" ht="71.25" x14ac:dyDescent="0.25">
      <c r="A40" s="5" t="s">
        <v>119</v>
      </c>
      <c r="B40" s="5" t="s">
        <v>120</v>
      </c>
      <c r="C40" s="21">
        <v>3</v>
      </c>
      <c r="D40" s="92" t="s">
        <v>121</v>
      </c>
      <c r="E40" s="148">
        <v>62</v>
      </c>
      <c r="F40" s="148">
        <v>116</v>
      </c>
      <c r="G40" s="140">
        <f t="shared" si="4"/>
        <v>178</v>
      </c>
      <c r="H40" s="141">
        <f t="shared" si="5"/>
        <v>0</v>
      </c>
      <c r="I40" s="22">
        <v>80</v>
      </c>
      <c r="J40" s="22">
        <v>36</v>
      </c>
      <c r="K40" s="23">
        <v>0</v>
      </c>
      <c r="L40" s="23">
        <v>0</v>
      </c>
      <c r="M40" s="23">
        <v>0</v>
      </c>
      <c r="N40" s="23">
        <v>0</v>
      </c>
      <c r="O40" s="23">
        <v>0</v>
      </c>
      <c r="P40" s="26">
        <v>0</v>
      </c>
      <c r="Q40" s="26">
        <v>0</v>
      </c>
      <c r="R40" s="26">
        <v>0</v>
      </c>
      <c r="S40" s="26">
        <v>0</v>
      </c>
      <c r="T40" s="26">
        <v>0</v>
      </c>
      <c r="U40" s="26">
        <v>0</v>
      </c>
      <c r="V40" s="26">
        <v>0</v>
      </c>
      <c r="W40" s="26">
        <v>0</v>
      </c>
      <c r="X40" s="26">
        <v>0</v>
      </c>
      <c r="Y40" s="26">
        <v>0</v>
      </c>
      <c r="Z40" s="26">
        <v>0</v>
      </c>
      <c r="AA40" s="26">
        <v>0</v>
      </c>
      <c r="AB40" s="26">
        <v>0</v>
      </c>
      <c r="AC40" s="36">
        <f t="shared" si="6"/>
        <v>116</v>
      </c>
      <c r="AD40" s="113">
        <v>0</v>
      </c>
    </row>
    <row r="41" spans="1:150" s="32" customFormat="1" ht="71.25" x14ac:dyDescent="0.25">
      <c r="A41" s="5" t="s">
        <v>122</v>
      </c>
      <c r="B41" s="5" t="s">
        <v>123</v>
      </c>
      <c r="C41" s="21">
        <v>4</v>
      </c>
      <c r="D41" s="92" t="s">
        <v>124</v>
      </c>
      <c r="E41" s="148">
        <v>17</v>
      </c>
      <c r="F41" s="148">
        <v>13</v>
      </c>
      <c r="G41" s="140">
        <f t="shared" si="4"/>
        <v>30</v>
      </c>
      <c r="H41" s="141">
        <f t="shared" si="5"/>
        <v>0</v>
      </c>
      <c r="I41" s="89">
        <v>13</v>
      </c>
      <c r="J41" s="89">
        <v>0</v>
      </c>
      <c r="K41" s="3">
        <v>0</v>
      </c>
      <c r="L41" s="3">
        <v>0</v>
      </c>
      <c r="M41" s="23">
        <v>0</v>
      </c>
      <c r="N41" s="23">
        <v>0</v>
      </c>
      <c r="O41" s="23">
        <v>0</v>
      </c>
      <c r="P41" s="26">
        <v>0</v>
      </c>
      <c r="Q41" s="26">
        <v>0</v>
      </c>
      <c r="R41" s="26">
        <v>0</v>
      </c>
      <c r="S41" s="26">
        <v>0</v>
      </c>
      <c r="T41" s="26">
        <v>0</v>
      </c>
      <c r="U41" s="26">
        <v>0</v>
      </c>
      <c r="V41" s="26">
        <v>0</v>
      </c>
      <c r="W41" s="26">
        <v>0</v>
      </c>
      <c r="X41" s="26">
        <v>0</v>
      </c>
      <c r="Y41" s="26">
        <v>0</v>
      </c>
      <c r="Z41" s="26">
        <v>0</v>
      </c>
      <c r="AA41" s="26">
        <v>0</v>
      </c>
      <c r="AB41" s="26">
        <v>0</v>
      </c>
      <c r="AC41" s="36">
        <f t="shared" si="6"/>
        <v>13</v>
      </c>
      <c r="AD41" s="113">
        <v>0</v>
      </c>
    </row>
    <row r="42" spans="1:150" s="32" customFormat="1" ht="128.25" x14ac:dyDescent="0.25">
      <c r="A42" s="5" t="s">
        <v>125</v>
      </c>
      <c r="B42" s="5" t="s">
        <v>126</v>
      </c>
      <c r="C42" s="21">
        <v>131.1</v>
      </c>
      <c r="D42" s="5" t="s">
        <v>127</v>
      </c>
      <c r="E42" s="148">
        <v>0</v>
      </c>
      <c r="F42" s="148">
        <v>1020</v>
      </c>
      <c r="G42" s="140">
        <f>SUM(E42+AC42)</f>
        <v>1020</v>
      </c>
      <c r="H42" s="141">
        <f t="shared" si="5"/>
        <v>680</v>
      </c>
      <c r="I42" s="89">
        <v>0</v>
      </c>
      <c r="J42" s="89">
        <v>40</v>
      </c>
      <c r="K42" s="3">
        <v>80</v>
      </c>
      <c r="L42" s="3">
        <v>120</v>
      </c>
      <c r="M42" s="3">
        <v>160</v>
      </c>
      <c r="N42" s="23">
        <v>160</v>
      </c>
      <c r="O42" s="23">
        <v>160</v>
      </c>
      <c r="P42" s="22">
        <v>160</v>
      </c>
      <c r="Q42" s="22">
        <v>100</v>
      </c>
      <c r="R42" s="22">
        <v>40</v>
      </c>
      <c r="S42" s="26">
        <v>0</v>
      </c>
      <c r="T42" s="26">
        <v>0</v>
      </c>
      <c r="U42" s="26">
        <v>0</v>
      </c>
      <c r="V42" s="26">
        <v>0</v>
      </c>
      <c r="W42" s="26">
        <v>0</v>
      </c>
      <c r="X42" s="26">
        <v>0</v>
      </c>
      <c r="Y42" s="26">
        <v>0</v>
      </c>
      <c r="Z42" s="26">
        <v>0</v>
      </c>
      <c r="AA42" s="26">
        <v>0</v>
      </c>
      <c r="AB42" s="26">
        <v>0</v>
      </c>
      <c r="AC42" s="36">
        <f t="shared" si="6"/>
        <v>1020</v>
      </c>
      <c r="AD42" s="113">
        <v>0</v>
      </c>
    </row>
    <row r="43" spans="1:150" s="32" customFormat="1" ht="213.75" x14ac:dyDescent="0.25">
      <c r="A43" s="39" t="s">
        <v>128</v>
      </c>
      <c r="B43" s="39" t="s">
        <v>129</v>
      </c>
      <c r="C43" s="40"/>
      <c r="D43" s="5" t="s">
        <v>130</v>
      </c>
      <c r="E43" s="148">
        <v>1230</v>
      </c>
      <c r="F43" s="148">
        <v>1570</v>
      </c>
      <c r="G43" s="140">
        <f>SUM(E43+AC43)</f>
        <v>2800</v>
      </c>
      <c r="H43" s="141">
        <f t="shared" si="5"/>
        <v>1120</v>
      </c>
      <c r="I43" s="89">
        <v>134</v>
      </c>
      <c r="J43" s="89">
        <v>150</v>
      </c>
      <c r="K43" s="3">
        <v>240</v>
      </c>
      <c r="L43" s="3">
        <v>240</v>
      </c>
      <c r="M43" s="3">
        <v>240</v>
      </c>
      <c r="N43" s="23">
        <v>200</v>
      </c>
      <c r="O43" s="23">
        <v>200</v>
      </c>
      <c r="P43" s="75">
        <v>110</v>
      </c>
      <c r="Q43" s="75">
        <v>56</v>
      </c>
      <c r="R43" s="26">
        <v>0</v>
      </c>
      <c r="S43" s="26">
        <v>0</v>
      </c>
      <c r="T43" s="26">
        <v>0</v>
      </c>
      <c r="U43" s="26">
        <v>0</v>
      </c>
      <c r="V43" s="26">
        <v>0</v>
      </c>
      <c r="W43" s="26">
        <v>0</v>
      </c>
      <c r="X43" s="26">
        <v>0</v>
      </c>
      <c r="Y43" s="26">
        <v>0</v>
      </c>
      <c r="Z43" s="26">
        <v>0</v>
      </c>
      <c r="AA43" s="26">
        <v>0</v>
      </c>
      <c r="AB43" s="26">
        <v>0</v>
      </c>
      <c r="AC43" s="36">
        <f t="shared" si="6"/>
        <v>1570</v>
      </c>
      <c r="AD43" s="114"/>
    </row>
    <row r="44" spans="1:150" s="32" customFormat="1" ht="128.25" x14ac:dyDescent="0.25">
      <c r="A44" s="39" t="s">
        <v>131</v>
      </c>
      <c r="B44" s="39" t="s">
        <v>132</v>
      </c>
      <c r="C44" s="40">
        <v>0.9</v>
      </c>
      <c r="D44" s="92" t="s">
        <v>133</v>
      </c>
      <c r="E44" s="153">
        <v>43</v>
      </c>
      <c r="F44" s="153">
        <v>5</v>
      </c>
      <c r="G44" s="153">
        <f>SUM(E44+F44)</f>
        <v>48</v>
      </c>
      <c r="H44" s="141">
        <f t="shared" si="5"/>
        <v>5</v>
      </c>
      <c r="I44" s="89">
        <v>0</v>
      </c>
      <c r="J44" s="89">
        <v>0</v>
      </c>
      <c r="K44" s="3">
        <v>5</v>
      </c>
      <c r="L44" s="3">
        <v>0</v>
      </c>
      <c r="M44" s="3">
        <v>0</v>
      </c>
      <c r="N44" s="23">
        <v>0</v>
      </c>
      <c r="O44" s="23">
        <v>0</v>
      </c>
      <c r="P44" s="26">
        <v>0</v>
      </c>
      <c r="Q44" s="26">
        <v>0</v>
      </c>
      <c r="R44" s="26">
        <v>0</v>
      </c>
      <c r="S44" s="26">
        <v>0</v>
      </c>
      <c r="T44" s="26">
        <v>0</v>
      </c>
      <c r="U44" s="26">
        <v>0</v>
      </c>
      <c r="V44" s="26">
        <v>0</v>
      </c>
      <c r="W44" s="26">
        <v>0</v>
      </c>
      <c r="X44" s="26">
        <v>0</v>
      </c>
      <c r="Y44" s="26">
        <v>0</v>
      </c>
      <c r="Z44" s="26">
        <v>0</v>
      </c>
      <c r="AA44" s="26">
        <v>0</v>
      </c>
      <c r="AB44" s="26">
        <v>0</v>
      </c>
      <c r="AC44" s="36">
        <f t="shared" si="6"/>
        <v>5</v>
      </c>
      <c r="AD44" s="114">
        <v>0</v>
      </c>
    </row>
    <row r="45" spans="1:150" s="32" customFormat="1" ht="99.75" x14ac:dyDescent="0.25">
      <c r="A45" s="5" t="s">
        <v>134</v>
      </c>
      <c r="B45" s="5" t="s">
        <v>135</v>
      </c>
      <c r="C45" s="5">
        <v>2.6</v>
      </c>
      <c r="D45" s="92" t="s">
        <v>136</v>
      </c>
      <c r="E45" s="142">
        <v>0</v>
      </c>
      <c r="F45" s="142">
        <v>80</v>
      </c>
      <c r="G45" s="140">
        <f t="shared" ref="G45:G59" si="7">SUM(E45+AC45)</f>
        <v>80</v>
      </c>
      <c r="H45" s="141">
        <f t="shared" si="5"/>
        <v>40</v>
      </c>
      <c r="I45" s="89">
        <v>0</v>
      </c>
      <c r="J45" s="89">
        <v>40</v>
      </c>
      <c r="K45" s="3">
        <v>40</v>
      </c>
      <c r="L45" s="3">
        <v>0</v>
      </c>
      <c r="M45" s="3">
        <v>0</v>
      </c>
      <c r="N45" s="23">
        <v>0</v>
      </c>
      <c r="O45" s="23">
        <v>0</v>
      </c>
      <c r="P45" s="26">
        <v>0</v>
      </c>
      <c r="Q45" s="26">
        <v>0</v>
      </c>
      <c r="R45" s="26">
        <v>0</v>
      </c>
      <c r="S45" s="26">
        <v>0</v>
      </c>
      <c r="T45" s="26">
        <v>0</v>
      </c>
      <c r="U45" s="26">
        <v>0</v>
      </c>
      <c r="V45" s="26">
        <v>0</v>
      </c>
      <c r="W45" s="26">
        <v>0</v>
      </c>
      <c r="X45" s="26">
        <v>0</v>
      </c>
      <c r="Y45" s="26">
        <v>0</v>
      </c>
      <c r="Z45" s="26">
        <v>0</v>
      </c>
      <c r="AA45" s="26">
        <v>0</v>
      </c>
      <c r="AB45" s="26">
        <v>0</v>
      </c>
      <c r="AC45" s="36">
        <f t="shared" si="6"/>
        <v>80</v>
      </c>
      <c r="AD45" s="114">
        <v>0</v>
      </c>
    </row>
    <row r="46" spans="1:150" s="38" customFormat="1" ht="99.75" x14ac:dyDescent="0.25">
      <c r="A46" s="5" t="s">
        <v>137</v>
      </c>
      <c r="B46" s="5" t="s">
        <v>138</v>
      </c>
      <c r="C46" s="21">
        <v>10.4</v>
      </c>
      <c r="D46" s="5" t="s">
        <v>139</v>
      </c>
      <c r="E46" s="148">
        <v>81</v>
      </c>
      <c r="F46" s="148">
        <v>18</v>
      </c>
      <c r="G46" s="140">
        <f t="shared" si="7"/>
        <v>99</v>
      </c>
      <c r="H46" s="141">
        <f t="shared" si="5"/>
        <v>0</v>
      </c>
      <c r="I46" s="89">
        <v>18</v>
      </c>
      <c r="J46" s="89">
        <v>0</v>
      </c>
      <c r="K46" s="3">
        <v>0</v>
      </c>
      <c r="L46" s="3">
        <v>0</v>
      </c>
      <c r="M46" s="3">
        <v>0</v>
      </c>
      <c r="N46" s="23">
        <v>0</v>
      </c>
      <c r="O46" s="23">
        <v>0</v>
      </c>
      <c r="P46" s="26">
        <v>0</v>
      </c>
      <c r="Q46" s="26">
        <v>0</v>
      </c>
      <c r="R46" s="26">
        <v>0</v>
      </c>
      <c r="S46" s="26">
        <v>0</v>
      </c>
      <c r="T46" s="26">
        <v>0</v>
      </c>
      <c r="U46" s="26">
        <v>0</v>
      </c>
      <c r="V46" s="26">
        <v>0</v>
      </c>
      <c r="W46" s="26">
        <v>0</v>
      </c>
      <c r="X46" s="26">
        <v>0</v>
      </c>
      <c r="Y46" s="26">
        <v>0</v>
      </c>
      <c r="Z46" s="26">
        <v>0</v>
      </c>
      <c r="AA46" s="26">
        <v>0</v>
      </c>
      <c r="AB46" s="26">
        <v>0</v>
      </c>
      <c r="AC46" s="36">
        <f t="shared" si="6"/>
        <v>18</v>
      </c>
      <c r="AD46" s="114">
        <v>0</v>
      </c>
    </row>
    <row r="47" spans="1:150" s="32" customFormat="1" ht="71.25" x14ac:dyDescent="0.25">
      <c r="A47" s="5" t="s">
        <v>140</v>
      </c>
      <c r="B47" s="5" t="s">
        <v>141</v>
      </c>
      <c r="C47" s="5">
        <v>18.7</v>
      </c>
      <c r="D47" s="5" t="s">
        <v>142</v>
      </c>
      <c r="E47" s="139">
        <v>0</v>
      </c>
      <c r="F47" s="139">
        <v>120</v>
      </c>
      <c r="G47" s="140">
        <f t="shared" si="7"/>
        <v>120</v>
      </c>
      <c r="H47" s="141">
        <f t="shared" si="5"/>
        <v>91</v>
      </c>
      <c r="I47" s="89">
        <v>0</v>
      </c>
      <c r="J47" s="89">
        <v>0</v>
      </c>
      <c r="K47" s="3">
        <v>0</v>
      </c>
      <c r="L47" s="3">
        <v>0</v>
      </c>
      <c r="M47" s="3">
        <v>30</v>
      </c>
      <c r="N47" s="23">
        <v>31</v>
      </c>
      <c r="O47" s="23">
        <v>30</v>
      </c>
      <c r="P47" s="89">
        <v>29</v>
      </c>
      <c r="Q47" s="26">
        <v>0</v>
      </c>
      <c r="R47" s="26">
        <v>0</v>
      </c>
      <c r="S47" s="26">
        <v>0</v>
      </c>
      <c r="T47" s="26">
        <v>0</v>
      </c>
      <c r="U47" s="26">
        <v>0</v>
      </c>
      <c r="V47" s="26">
        <v>0</v>
      </c>
      <c r="W47" s="26">
        <v>0</v>
      </c>
      <c r="X47" s="26">
        <v>0</v>
      </c>
      <c r="Y47" s="26">
        <v>0</v>
      </c>
      <c r="Z47" s="26">
        <v>0</v>
      </c>
      <c r="AA47" s="26">
        <v>0</v>
      </c>
      <c r="AB47" s="26">
        <v>0</v>
      </c>
      <c r="AC47" s="36">
        <f t="shared" si="6"/>
        <v>120</v>
      </c>
      <c r="AD47" s="114">
        <v>0</v>
      </c>
    </row>
    <row r="48" spans="1:150" ht="99.75" x14ac:dyDescent="0.25">
      <c r="A48" s="92" t="s">
        <v>143</v>
      </c>
      <c r="B48" s="5" t="s">
        <v>144</v>
      </c>
      <c r="C48" s="21">
        <v>3.6</v>
      </c>
      <c r="D48" s="5" t="s">
        <v>145</v>
      </c>
      <c r="E48" s="148">
        <v>0</v>
      </c>
      <c r="F48" s="148">
        <v>87</v>
      </c>
      <c r="G48" s="140">
        <f t="shared" si="7"/>
        <v>87</v>
      </c>
      <c r="H48" s="141">
        <f t="shared" si="5"/>
        <v>63</v>
      </c>
      <c r="I48" s="89">
        <v>0</v>
      </c>
      <c r="J48" s="89">
        <v>24</v>
      </c>
      <c r="K48" s="3">
        <v>63</v>
      </c>
      <c r="L48" s="3">
        <v>0</v>
      </c>
      <c r="M48" s="3">
        <v>0</v>
      </c>
      <c r="N48" s="23">
        <v>0</v>
      </c>
      <c r="O48" s="23">
        <v>0</v>
      </c>
      <c r="P48" s="26">
        <v>0</v>
      </c>
      <c r="Q48" s="26">
        <v>0</v>
      </c>
      <c r="R48" s="26">
        <v>0</v>
      </c>
      <c r="S48" s="26">
        <v>0</v>
      </c>
      <c r="T48" s="26">
        <v>0</v>
      </c>
      <c r="U48" s="26">
        <v>0</v>
      </c>
      <c r="V48" s="26">
        <v>0</v>
      </c>
      <c r="W48" s="26">
        <v>0</v>
      </c>
      <c r="X48" s="26">
        <v>0</v>
      </c>
      <c r="Y48" s="26">
        <v>0</v>
      </c>
      <c r="Z48" s="26">
        <v>0</v>
      </c>
      <c r="AA48" s="26">
        <v>0</v>
      </c>
      <c r="AB48" s="26">
        <v>0</v>
      </c>
      <c r="AC48" s="36">
        <f t="shared" si="6"/>
        <v>87</v>
      </c>
      <c r="AD48" s="113">
        <v>0</v>
      </c>
    </row>
    <row r="49" spans="1:32" ht="114" x14ac:dyDescent="0.25">
      <c r="A49" s="92" t="s">
        <v>146</v>
      </c>
      <c r="B49" s="39" t="s">
        <v>147</v>
      </c>
      <c r="C49" s="21">
        <v>14.5</v>
      </c>
      <c r="D49" s="5" t="s">
        <v>148</v>
      </c>
      <c r="E49" s="148">
        <v>90</v>
      </c>
      <c r="F49" s="148">
        <v>70</v>
      </c>
      <c r="G49" s="140">
        <f t="shared" si="7"/>
        <v>160</v>
      </c>
      <c r="H49" s="141">
        <f t="shared" si="5"/>
        <v>0</v>
      </c>
      <c r="I49" s="89">
        <v>40</v>
      </c>
      <c r="J49" s="89">
        <v>30</v>
      </c>
      <c r="K49" s="3">
        <v>0</v>
      </c>
      <c r="L49" s="3">
        <v>0</v>
      </c>
      <c r="M49" s="3">
        <v>0</v>
      </c>
      <c r="N49" s="23">
        <v>0</v>
      </c>
      <c r="O49" s="23">
        <v>0</v>
      </c>
      <c r="P49" s="26">
        <v>0</v>
      </c>
      <c r="Q49" s="26">
        <v>0</v>
      </c>
      <c r="R49" s="26">
        <v>0</v>
      </c>
      <c r="S49" s="26">
        <v>0</v>
      </c>
      <c r="T49" s="26">
        <v>0</v>
      </c>
      <c r="U49" s="26">
        <v>0</v>
      </c>
      <c r="V49" s="26">
        <v>0</v>
      </c>
      <c r="W49" s="26">
        <v>0</v>
      </c>
      <c r="X49" s="26">
        <v>0</v>
      </c>
      <c r="Y49" s="26">
        <v>0</v>
      </c>
      <c r="Z49" s="26">
        <v>0</v>
      </c>
      <c r="AA49" s="26">
        <v>0</v>
      </c>
      <c r="AB49" s="26">
        <v>0</v>
      </c>
      <c r="AC49" s="36">
        <f t="shared" si="6"/>
        <v>70</v>
      </c>
      <c r="AD49" s="105">
        <v>0</v>
      </c>
    </row>
    <row r="50" spans="1:32" s="32" customFormat="1" ht="85.5" x14ac:dyDescent="0.25">
      <c r="A50" s="5" t="s">
        <v>149</v>
      </c>
      <c r="B50" s="39" t="s">
        <v>147</v>
      </c>
      <c r="C50" s="21">
        <v>10.5</v>
      </c>
      <c r="D50" s="5" t="s">
        <v>150</v>
      </c>
      <c r="E50" s="148">
        <v>0</v>
      </c>
      <c r="F50" s="148">
        <v>317</v>
      </c>
      <c r="G50" s="140">
        <f t="shared" si="7"/>
        <v>317</v>
      </c>
      <c r="H50" s="141">
        <f t="shared" si="5"/>
        <v>227</v>
      </c>
      <c r="I50" s="89"/>
      <c r="J50" s="89"/>
      <c r="K50" s="3">
        <v>27</v>
      </c>
      <c r="L50" s="3">
        <v>50</v>
      </c>
      <c r="M50" s="3">
        <v>50</v>
      </c>
      <c r="N50" s="23">
        <v>50</v>
      </c>
      <c r="O50" s="23">
        <v>50</v>
      </c>
      <c r="P50" s="22">
        <v>50</v>
      </c>
      <c r="Q50" s="22">
        <v>40</v>
      </c>
      <c r="R50" s="26">
        <v>0</v>
      </c>
      <c r="S50" s="26">
        <v>0</v>
      </c>
      <c r="T50" s="26">
        <v>0</v>
      </c>
      <c r="U50" s="26">
        <v>0</v>
      </c>
      <c r="V50" s="26">
        <v>0</v>
      </c>
      <c r="W50" s="26">
        <v>0</v>
      </c>
      <c r="X50" s="26">
        <v>0</v>
      </c>
      <c r="Y50" s="26">
        <v>0</v>
      </c>
      <c r="Z50" s="26">
        <v>0</v>
      </c>
      <c r="AA50" s="26">
        <v>0</v>
      </c>
      <c r="AB50" s="26">
        <v>0</v>
      </c>
      <c r="AC50" s="36">
        <f t="shared" si="6"/>
        <v>317</v>
      </c>
      <c r="AD50" s="105">
        <v>0</v>
      </c>
    </row>
    <row r="51" spans="1:32" s="32" customFormat="1" ht="71.25" x14ac:dyDescent="0.25">
      <c r="A51" s="5" t="s">
        <v>151</v>
      </c>
      <c r="B51" s="5" t="s">
        <v>152</v>
      </c>
      <c r="C51" s="21">
        <v>14.8</v>
      </c>
      <c r="D51" s="5" t="s">
        <v>153</v>
      </c>
      <c r="E51" s="151">
        <v>0</v>
      </c>
      <c r="F51" s="151">
        <v>290</v>
      </c>
      <c r="G51" s="140">
        <f t="shared" si="7"/>
        <v>290</v>
      </c>
      <c r="H51" s="141">
        <f t="shared" si="5"/>
        <v>220</v>
      </c>
      <c r="I51" s="89">
        <v>0</v>
      </c>
      <c r="J51" s="89">
        <v>0</v>
      </c>
      <c r="K51" s="3">
        <v>20</v>
      </c>
      <c r="L51" s="3">
        <v>50</v>
      </c>
      <c r="M51" s="3">
        <v>50</v>
      </c>
      <c r="N51" s="23">
        <v>50</v>
      </c>
      <c r="O51" s="23">
        <v>50</v>
      </c>
      <c r="P51" s="26">
        <v>50</v>
      </c>
      <c r="Q51" s="26">
        <v>20</v>
      </c>
      <c r="R51" s="26">
        <v>0</v>
      </c>
      <c r="S51" s="26">
        <v>0</v>
      </c>
      <c r="T51" s="26">
        <v>0</v>
      </c>
      <c r="U51" s="26">
        <v>0</v>
      </c>
      <c r="V51" s="26">
        <v>0</v>
      </c>
      <c r="W51" s="26">
        <v>0</v>
      </c>
      <c r="X51" s="26">
        <v>0</v>
      </c>
      <c r="Y51" s="26">
        <v>0</v>
      </c>
      <c r="Z51" s="26">
        <v>0</v>
      </c>
      <c r="AA51" s="26">
        <v>0</v>
      </c>
      <c r="AB51" s="26">
        <v>0</v>
      </c>
      <c r="AC51" s="36">
        <f t="shared" si="6"/>
        <v>290</v>
      </c>
      <c r="AD51" s="105">
        <v>0</v>
      </c>
    </row>
    <row r="52" spans="1:32" s="32" customFormat="1" ht="85.5" x14ac:dyDescent="0.25">
      <c r="A52" s="92" t="s">
        <v>154</v>
      </c>
      <c r="B52" s="5" t="s">
        <v>155</v>
      </c>
      <c r="C52" s="21">
        <v>2.4</v>
      </c>
      <c r="D52" s="5" t="s">
        <v>156</v>
      </c>
      <c r="E52" s="148">
        <v>0</v>
      </c>
      <c r="F52" s="148">
        <v>39</v>
      </c>
      <c r="G52" s="140">
        <f t="shared" si="7"/>
        <v>39</v>
      </c>
      <c r="H52" s="141">
        <f t="shared" si="5"/>
        <v>39</v>
      </c>
      <c r="I52" s="89">
        <v>0</v>
      </c>
      <c r="J52" s="89">
        <v>0</v>
      </c>
      <c r="K52" s="3">
        <v>0</v>
      </c>
      <c r="L52" s="3">
        <v>19</v>
      </c>
      <c r="M52" s="3">
        <v>20</v>
      </c>
      <c r="N52" s="23">
        <v>0</v>
      </c>
      <c r="O52" s="23">
        <v>0</v>
      </c>
      <c r="P52" s="26">
        <v>0</v>
      </c>
      <c r="Q52" s="26">
        <v>0</v>
      </c>
      <c r="R52" s="26">
        <v>0</v>
      </c>
      <c r="S52" s="26">
        <v>0</v>
      </c>
      <c r="T52" s="26">
        <v>0</v>
      </c>
      <c r="U52" s="26">
        <v>0</v>
      </c>
      <c r="V52" s="26">
        <v>0</v>
      </c>
      <c r="W52" s="26">
        <v>0</v>
      </c>
      <c r="X52" s="26">
        <v>0</v>
      </c>
      <c r="Y52" s="26">
        <v>0</v>
      </c>
      <c r="Z52" s="26">
        <v>0</v>
      </c>
      <c r="AA52" s="26">
        <v>0</v>
      </c>
      <c r="AB52" s="26">
        <v>0</v>
      </c>
      <c r="AC52" s="36">
        <f t="shared" si="6"/>
        <v>39</v>
      </c>
      <c r="AD52" s="113">
        <v>0</v>
      </c>
    </row>
    <row r="53" spans="1:32" s="32" customFormat="1" ht="85.5" x14ac:dyDescent="0.25">
      <c r="A53" s="5" t="s">
        <v>157</v>
      </c>
      <c r="B53" s="5" t="s">
        <v>158</v>
      </c>
      <c r="C53" s="21">
        <v>2.5</v>
      </c>
      <c r="D53" s="5" t="s">
        <v>159</v>
      </c>
      <c r="E53" s="148">
        <v>0</v>
      </c>
      <c r="F53" s="148">
        <v>65</v>
      </c>
      <c r="G53" s="140">
        <f t="shared" si="7"/>
        <v>65</v>
      </c>
      <c r="H53" s="141">
        <f t="shared" si="5"/>
        <v>65</v>
      </c>
      <c r="I53" s="89">
        <v>0</v>
      </c>
      <c r="J53" s="89">
        <v>0</v>
      </c>
      <c r="K53" s="3">
        <v>0</v>
      </c>
      <c r="L53" s="3">
        <v>30</v>
      </c>
      <c r="M53" s="3">
        <v>35</v>
      </c>
      <c r="N53" s="23">
        <v>0</v>
      </c>
      <c r="O53" s="23">
        <v>0</v>
      </c>
      <c r="P53" s="26">
        <v>0</v>
      </c>
      <c r="Q53" s="26">
        <v>0</v>
      </c>
      <c r="R53" s="26">
        <v>0</v>
      </c>
      <c r="S53" s="26">
        <v>0</v>
      </c>
      <c r="T53" s="26">
        <v>0</v>
      </c>
      <c r="U53" s="26">
        <v>0</v>
      </c>
      <c r="V53" s="26">
        <v>0</v>
      </c>
      <c r="W53" s="26">
        <v>0</v>
      </c>
      <c r="X53" s="26">
        <v>0</v>
      </c>
      <c r="Y53" s="26">
        <v>0</v>
      </c>
      <c r="Z53" s="26">
        <v>0</v>
      </c>
      <c r="AA53" s="26">
        <v>0</v>
      </c>
      <c r="AB53" s="26">
        <v>0</v>
      </c>
      <c r="AC53" s="36">
        <f t="shared" si="6"/>
        <v>65</v>
      </c>
      <c r="AD53" s="113">
        <v>0</v>
      </c>
      <c r="AF53" s="24"/>
    </row>
    <row r="54" spans="1:32" s="32" customFormat="1" ht="71.25" x14ac:dyDescent="0.25">
      <c r="A54" s="5" t="s">
        <v>160</v>
      </c>
      <c r="B54" s="5" t="s">
        <v>161</v>
      </c>
      <c r="C54" s="21">
        <v>10.8</v>
      </c>
      <c r="D54" s="5" t="s">
        <v>162</v>
      </c>
      <c r="E54" s="148">
        <v>0</v>
      </c>
      <c r="F54" s="148">
        <v>6</v>
      </c>
      <c r="G54" s="140">
        <f t="shared" si="7"/>
        <v>6</v>
      </c>
      <c r="H54" s="141">
        <f t="shared" si="5"/>
        <v>0</v>
      </c>
      <c r="I54" s="89">
        <v>6</v>
      </c>
      <c r="J54" s="89">
        <v>0</v>
      </c>
      <c r="K54" s="3">
        <v>0</v>
      </c>
      <c r="L54" s="3">
        <v>0</v>
      </c>
      <c r="M54" s="3">
        <v>0</v>
      </c>
      <c r="N54" s="23">
        <v>0</v>
      </c>
      <c r="O54" s="23">
        <v>0</v>
      </c>
      <c r="P54" s="26">
        <v>0</v>
      </c>
      <c r="Q54" s="26">
        <v>0</v>
      </c>
      <c r="R54" s="26">
        <v>0</v>
      </c>
      <c r="S54" s="26">
        <v>0</v>
      </c>
      <c r="T54" s="26">
        <v>0</v>
      </c>
      <c r="U54" s="26">
        <v>0</v>
      </c>
      <c r="V54" s="26">
        <v>0</v>
      </c>
      <c r="W54" s="26">
        <v>0</v>
      </c>
      <c r="X54" s="26">
        <v>0</v>
      </c>
      <c r="Y54" s="26">
        <v>0</v>
      </c>
      <c r="Z54" s="26">
        <v>0</v>
      </c>
      <c r="AA54" s="26">
        <v>0</v>
      </c>
      <c r="AB54" s="26">
        <v>0</v>
      </c>
      <c r="AC54" s="36">
        <f t="shared" si="6"/>
        <v>6</v>
      </c>
      <c r="AD54" s="113">
        <v>0</v>
      </c>
    </row>
    <row r="55" spans="1:32" s="32" customFormat="1" ht="99.75" x14ac:dyDescent="0.25">
      <c r="A55" s="5" t="s">
        <v>163</v>
      </c>
      <c r="B55" s="5" t="s">
        <v>164</v>
      </c>
      <c r="C55" s="21">
        <v>10.8</v>
      </c>
      <c r="D55" s="5" t="s">
        <v>165</v>
      </c>
      <c r="E55" s="148">
        <v>288</v>
      </c>
      <c r="F55" s="148">
        <v>7</v>
      </c>
      <c r="G55" s="140">
        <f t="shared" si="7"/>
        <v>295</v>
      </c>
      <c r="H55" s="141">
        <f t="shared" si="5"/>
        <v>0</v>
      </c>
      <c r="I55" s="89">
        <v>7</v>
      </c>
      <c r="J55" s="89">
        <v>0</v>
      </c>
      <c r="K55" s="3">
        <v>0</v>
      </c>
      <c r="L55" s="3">
        <v>0</v>
      </c>
      <c r="M55" s="3">
        <v>0</v>
      </c>
      <c r="N55" s="23">
        <v>0</v>
      </c>
      <c r="O55" s="23">
        <v>0</v>
      </c>
      <c r="P55" s="26">
        <v>0</v>
      </c>
      <c r="Q55" s="26">
        <v>0</v>
      </c>
      <c r="R55" s="26">
        <v>0</v>
      </c>
      <c r="S55" s="26">
        <v>0</v>
      </c>
      <c r="T55" s="26">
        <v>0</v>
      </c>
      <c r="U55" s="26">
        <v>0</v>
      </c>
      <c r="V55" s="26">
        <v>0</v>
      </c>
      <c r="W55" s="26">
        <v>0</v>
      </c>
      <c r="X55" s="26">
        <v>0</v>
      </c>
      <c r="Y55" s="26">
        <v>0</v>
      </c>
      <c r="Z55" s="26">
        <v>0</v>
      </c>
      <c r="AA55" s="26">
        <v>0</v>
      </c>
      <c r="AB55" s="26">
        <v>0</v>
      </c>
      <c r="AC55" s="36">
        <f t="shared" si="6"/>
        <v>7</v>
      </c>
      <c r="AD55" s="113">
        <v>0</v>
      </c>
    </row>
    <row r="56" spans="1:32" s="32" customFormat="1" ht="114" x14ac:dyDescent="0.25">
      <c r="A56" s="5" t="s">
        <v>166</v>
      </c>
      <c r="B56" s="5" t="s">
        <v>167</v>
      </c>
      <c r="C56" s="21">
        <v>2.5</v>
      </c>
      <c r="D56" s="5" t="s">
        <v>168</v>
      </c>
      <c r="E56" s="151">
        <v>38</v>
      </c>
      <c r="F56" s="151">
        <v>7</v>
      </c>
      <c r="G56" s="140">
        <f t="shared" si="7"/>
        <v>45</v>
      </c>
      <c r="H56" s="141">
        <f t="shared" si="5"/>
        <v>0</v>
      </c>
      <c r="I56" s="89">
        <v>7</v>
      </c>
      <c r="J56" s="89">
        <v>0</v>
      </c>
      <c r="K56" s="3">
        <v>0</v>
      </c>
      <c r="L56" s="3">
        <v>0</v>
      </c>
      <c r="M56" s="3">
        <v>0</v>
      </c>
      <c r="N56" s="23">
        <v>0</v>
      </c>
      <c r="O56" s="23">
        <v>0</v>
      </c>
      <c r="P56" s="26">
        <v>0</v>
      </c>
      <c r="Q56" s="26">
        <v>0</v>
      </c>
      <c r="R56" s="26">
        <v>0</v>
      </c>
      <c r="S56" s="26">
        <v>0</v>
      </c>
      <c r="T56" s="26">
        <v>0</v>
      </c>
      <c r="U56" s="26">
        <v>0</v>
      </c>
      <c r="V56" s="26">
        <v>0</v>
      </c>
      <c r="W56" s="26">
        <v>0</v>
      </c>
      <c r="X56" s="26">
        <v>0</v>
      </c>
      <c r="Y56" s="26">
        <v>0</v>
      </c>
      <c r="Z56" s="26">
        <v>0</v>
      </c>
      <c r="AA56" s="26">
        <v>0</v>
      </c>
      <c r="AB56" s="26">
        <v>0</v>
      </c>
      <c r="AC56" s="36">
        <f t="shared" si="6"/>
        <v>7</v>
      </c>
      <c r="AD56" s="105">
        <v>0</v>
      </c>
    </row>
    <row r="57" spans="1:32" ht="99.75" x14ac:dyDescent="0.25">
      <c r="A57" s="39" t="s">
        <v>169</v>
      </c>
      <c r="B57" s="39" t="s">
        <v>170</v>
      </c>
      <c r="C57" s="40">
        <v>2.1</v>
      </c>
      <c r="D57" s="5" t="s">
        <v>171</v>
      </c>
      <c r="E57" s="143">
        <v>64</v>
      </c>
      <c r="F57" s="143">
        <v>68</v>
      </c>
      <c r="G57" s="140">
        <f t="shared" si="7"/>
        <v>132</v>
      </c>
      <c r="H57" s="141">
        <f t="shared" si="5"/>
        <v>0</v>
      </c>
      <c r="I57" s="89">
        <v>48</v>
      </c>
      <c r="J57" s="89">
        <v>20</v>
      </c>
      <c r="K57" s="3">
        <v>0</v>
      </c>
      <c r="L57" s="3">
        <v>0</v>
      </c>
      <c r="M57" s="3">
        <v>0</v>
      </c>
      <c r="N57" s="23">
        <v>0</v>
      </c>
      <c r="O57" s="23">
        <v>0</v>
      </c>
      <c r="P57" s="26">
        <v>0</v>
      </c>
      <c r="Q57" s="26">
        <v>0</v>
      </c>
      <c r="R57" s="26">
        <v>0</v>
      </c>
      <c r="S57" s="26">
        <v>0</v>
      </c>
      <c r="T57" s="26">
        <v>0</v>
      </c>
      <c r="U57" s="26">
        <v>0</v>
      </c>
      <c r="V57" s="26">
        <v>0</v>
      </c>
      <c r="W57" s="26">
        <v>0</v>
      </c>
      <c r="X57" s="26">
        <v>0</v>
      </c>
      <c r="Y57" s="26">
        <v>0</v>
      </c>
      <c r="Z57" s="26">
        <v>0</v>
      </c>
      <c r="AA57" s="26">
        <v>0</v>
      </c>
      <c r="AB57" s="26">
        <v>0</v>
      </c>
      <c r="AC57" s="36">
        <f t="shared" si="6"/>
        <v>68</v>
      </c>
      <c r="AD57" s="112">
        <v>0</v>
      </c>
    </row>
    <row r="58" spans="1:32" ht="114" x14ac:dyDescent="0.25">
      <c r="A58" s="39" t="s">
        <v>172</v>
      </c>
      <c r="B58" s="5" t="s">
        <v>173</v>
      </c>
      <c r="C58" s="21">
        <v>0.9</v>
      </c>
      <c r="D58" s="5" t="s">
        <v>174</v>
      </c>
      <c r="E58" s="151">
        <v>0</v>
      </c>
      <c r="F58" s="151">
        <v>24</v>
      </c>
      <c r="G58" s="148">
        <f t="shared" si="7"/>
        <v>24</v>
      </c>
      <c r="H58" s="141">
        <f t="shared" si="5"/>
        <v>7</v>
      </c>
      <c r="I58" s="89">
        <v>0</v>
      </c>
      <c r="J58" s="89">
        <v>17</v>
      </c>
      <c r="K58" s="3">
        <v>7</v>
      </c>
      <c r="L58" s="3">
        <v>0</v>
      </c>
      <c r="M58" s="3">
        <v>0</v>
      </c>
      <c r="N58" s="23">
        <v>0</v>
      </c>
      <c r="O58" s="23">
        <v>0</v>
      </c>
      <c r="P58" s="26">
        <v>0</v>
      </c>
      <c r="Q58" s="26">
        <v>0</v>
      </c>
      <c r="R58" s="26">
        <v>0</v>
      </c>
      <c r="S58" s="26">
        <v>0</v>
      </c>
      <c r="T58" s="26">
        <v>0</v>
      </c>
      <c r="U58" s="26">
        <v>0</v>
      </c>
      <c r="V58" s="26">
        <v>0</v>
      </c>
      <c r="W58" s="26">
        <v>0</v>
      </c>
      <c r="X58" s="26">
        <v>0</v>
      </c>
      <c r="Y58" s="26">
        <v>0</v>
      </c>
      <c r="Z58" s="26">
        <v>0</v>
      </c>
      <c r="AA58" s="26">
        <v>0</v>
      </c>
      <c r="AB58" s="26">
        <v>0</v>
      </c>
      <c r="AC58" s="36">
        <f t="shared" si="6"/>
        <v>24</v>
      </c>
      <c r="AD58" s="105">
        <v>0</v>
      </c>
    </row>
    <row r="59" spans="1:32" s="32" customFormat="1" ht="71.25" x14ac:dyDescent="0.25">
      <c r="A59" s="5" t="s">
        <v>175</v>
      </c>
      <c r="B59" s="5" t="s">
        <v>176</v>
      </c>
      <c r="C59" s="21">
        <v>0.8</v>
      </c>
      <c r="D59" s="5" t="s">
        <v>177</v>
      </c>
      <c r="E59" s="151">
        <v>0</v>
      </c>
      <c r="F59" s="151">
        <v>21</v>
      </c>
      <c r="G59" s="148">
        <f t="shared" si="7"/>
        <v>21</v>
      </c>
      <c r="H59" s="141">
        <f t="shared" si="5"/>
        <v>21</v>
      </c>
      <c r="I59" s="89">
        <v>0</v>
      </c>
      <c r="J59" s="89">
        <v>0</v>
      </c>
      <c r="K59" s="3">
        <v>10</v>
      </c>
      <c r="L59" s="3">
        <v>11</v>
      </c>
      <c r="M59" s="3">
        <v>0</v>
      </c>
      <c r="N59" s="23">
        <v>0</v>
      </c>
      <c r="O59" s="23">
        <v>0</v>
      </c>
      <c r="P59" s="26">
        <v>0</v>
      </c>
      <c r="Q59" s="26">
        <v>0</v>
      </c>
      <c r="R59" s="26">
        <v>0</v>
      </c>
      <c r="S59" s="26">
        <v>0</v>
      </c>
      <c r="T59" s="26">
        <v>0</v>
      </c>
      <c r="U59" s="26">
        <v>0</v>
      </c>
      <c r="V59" s="26">
        <v>0</v>
      </c>
      <c r="W59" s="26">
        <v>0</v>
      </c>
      <c r="X59" s="26">
        <v>0</v>
      </c>
      <c r="Y59" s="26">
        <v>0</v>
      </c>
      <c r="Z59" s="26">
        <v>0</v>
      </c>
      <c r="AA59" s="26">
        <v>0</v>
      </c>
      <c r="AB59" s="26">
        <v>0</v>
      </c>
      <c r="AC59" s="36">
        <f t="shared" si="6"/>
        <v>21</v>
      </c>
      <c r="AD59" s="105">
        <v>0</v>
      </c>
    </row>
    <row r="60" spans="1:32" x14ac:dyDescent="0.25">
      <c r="A60" s="84"/>
      <c r="B60" s="29"/>
      <c r="C60" s="29"/>
      <c r="D60" s="81" t="s">
        <v>107</v>
      </c>
      <c r="E60" s="41">
        <f t="shared" ref="E60:AD60" si="8">SUM(E36:E59)</f>
        <v>3310</v>
      </c>
      <c r="F60" s="41">
        <f t="shared" si="8"/>
        <v>10694</v>
      </c>
      <c r="G60" s="41">
        <f t="shared" si="8"/>
        <v>10856</v>
      </c>
      <c r="H60" s="41">
        <f t="shared" si="8"/>
        <v>4435</v>
      </c>
      <c r="I60" s="41">
        <f t="shared" si="8"/>
        <v>503</v>
      </c>
      <c r="J60" s="41">
        <f t="shared" si="8"/>
        <v>607</v>
      </c>
      <c r="K60" s="41">
        <f t="shared" si="8"/>
        <v>766</v>
      </c>
      <c r="L60" s="41">
        <f t="shared" si="8"/>
        <v>860</v>
      </c>
      <c r="M60" s="41">
        <f t="shared" si="8"/>
        <v>975</v>
      </c>
      <c r="N60" s="41">
        <f t="shared" si="8"/>
        <v>909</v>
      </c>
      <c r="O60" s="41">
        <f t="shared" si="8"/>
        <v>925</v>
      </c>
      <c r="P60" s="41">
        <f t="shared" si="8"/>
        <v>879</v>
      </c>
      <c r="Q60" s="41">
        <f t="shared" si="8"/>
        <v>726</v>
      </c>
      <c r="R60" s="41">
        <f t="shared" si="8"/>
        <v>550</v>
      </c>
      <c r="S60" s="41">
        <f t="shared" si="8"/>
        <v>510</v>
      </c>
      <c r="T60" s="41">
        <f t="shared" si="8"/>
        <v>535</v>
      </c>
      <c r="U60" s="41">
        <f t="shared" si="8"/>
        <v>415</v>
      </c>
      <c r="V60" s="41">
        <f t="shared" si="8"/>
        <v>415</v>
      </c>
      <c r="W60" s="41">
        <f t="shared" si="8"/>
        <v>390</v>
      </c>
      <c r="X60" s="41">
        <f t="shared" si="8"/>
        <v>340</v>
      </c>
      <c r="Y60" s="41">
        <f t="shared" si="8"/>
        <v>175</v>
      </c>
      <c r="Z60" s="41">
        <f t="shared" si="8"/>
        <v>140</v>
      </c>
      <c r="AA60" s="41">
        <f t="shared" si="8"/>
        <v>56</v>
      </c>
      <c r="AB60" s="41">
        <f>SUM(AB36:AB59)</f>
        <v>18</v>
      </c>
      <c r="AC60" s="41">
        <f t="shared" si="8"/>
        <v>10694</v>
      </c>
      <c r="AD60" s="41">
        <f t="shared" si="8"/>
        <v>0</v>
      </c>
    </row>
    <row r="61" spans="1:32" x14ac:dyDescent="0.25">
      <c r="A61" s="85"/>
      <c r="H61" s="43"/>
      <c r="N61" s="93"/>
      <c r="S61" s="24"/>
      <c r="AC61" s="44"/>
    </row>
    <row r="62" spans="1:32" s="32" customFormat="1" ht="18" x14ac:dyDescent="0.25">
      <c r="A62" s="168" t="s">
        <v>178</v>
      </c>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8"/>
      <c r="AD62" s="68"/>
    </row>
    <row r="63" spans="1:32" ht="99.75" x14ac:dyDescent="0.25">
      <c r="A63" s="5" t="s">
        <v>179</v>
      </c>
      <c r="B63" s="5" t="s">
        <v>180</v>
      </c>
      <c r="C63" s="131"/>
      <c r="D63" s="5" t="s">
        <v>181</v>
      </c>
      <c r="E63" s="151">
        <v>0</v>
      </c>
      <c r="F63" s="151">
        <v>185</v>
      </c>
      <c r="G63" s="148">
        <f>E63+AC63</f>
        <v>185</v>
      </c>
      <c r="H63" s="152">
        <f>SUM(K63:O63)</f>
        <v>95</v>
      </c>
      <c r="I63" s="26">
        <v>0</v>
      </c>
      <c r="J63" s="26">
        <v>0</v>
      </c>
      <c r="K63" s="27">
        <v>0</v>
      </c>
      <c r="L63" s="27">
        <v>0</v>
      </c>
      <c r="M63" s="27">
        <v>25</v>
      </c>
      <c r="N63" s="23">
        <v>35</v>
      </c>
      <c r="O63" s="23">
        <v>35</v>
      </c>
      <c r="P63" s="93">
        <v>40</v>
      </c>
      <c r="Q63" s="93">
        <v>40</v>
      </c>
      <c r="R63" s="93">
        <v>10</v>
      </c>
      <c r="S63" s="93">
        <v>0</v>
      </c>
      <c r="T63" s="93">
        <v>0</v>
      </c>
      <c r="U63" s="93">
        <v>0</v>
      </c>
      <c r="V63" s="93">
        <v>0</v>
      </c>
      <c r="W63" s="93">
        <v>0</v>
      </c>
      <c r="X63" s="93">
        <v>0</v>
      </c>
      <c r="Y63" s="93">
        <v>0</v>
      </c>
      <c r="Z63" s="93">
        <v>0</v>
      </c>
      <c r="AA63" s="93">
        <v>0</v>
      </c>
      <c r="AB63" s="93">
        <v>0</v>
      </c>
      <c r="AC63" s="36">
        <f>SUM(I63:AB63)</f>
        <v>185</v>
      </c>
      <c r="AD63" s="112">
        <v>0</v>
      </c>
    </row>
    <row r="64" spans="1:32" ht="57" x14ac:dyDescent="0.25">
      <c r="A64" s="5" t="s">
        <v>182</v>
      </c>
      <c r="B64" s="5" t="s">
        <v>183</v>
      </c>
      <c r="C64" s="131"/>
      <c r="D64" s="5" t="s">
        <v>184</v>
      </c>
      <c r="E64" s="151">
        <v>0</v>
      </c>
      <c r="F64" s="151">
        <v>43</v>
      </c>
      <c r="G64" s="148">
        <f>E64+AC64</f>
        <v>43</v>
      </c>
      <c r="H64" s="152">
        <f>SUM(K64:O64)</f>
        <v>43</v>
      </c>
      <c r="I64" s="26">
        <v>0</v>
      </c>
      <c r="J64" s="26">
        <v>0</v>
      </c>
      <c r="K64" s="27">
        <v>0</v>
      </c>
      <c r="L64" s="27">
        <v>21</v>
      </c>
      <c r="M64" s="27">
        <v>22</v>
      </c>
      <c r="N64" s="23">
        <v>0</v>
      </c>
      <c r="O64" s="23">
        <v>0</v>
      </c>
      <c r="P64" s="93">
        <v>0</v>
      </c>
      <c r="Q64" s="93">
        <v>0</v>
      </c>
      <c r="R64" s="93">
        <v>0</v>
      </c>
      <c r="S64" s="93">
        <v>0</v>
      </c>
      <c r="T64" s="93">
        <v>0</v>
      </c>
      <c r="U64" s="93">
        <v>0</v>
      </c>
      <c r="V64" s="93">
        <v>0</v>
      </c>
      <c r="W64" s="93">
        <v>0</v>
      </c>
      <c r="X64" s="93">
        <v>0</v>
      </c>
      <c r="Y64" s="93">
        <v>0</v>
      </c>
      <c r="Z64" s="93">
        <v>0</v>
      </c>
      <c r="AA64" s="93">
        <v>0</v>
      </c>
      <c r="AB64" s="93">
        <v>0</v>
      </c>
      <c r="AC64" s="36">
        <f>SUM(I64:AB64)</f>
        <v>43</v>
      </c>
      <c r="AD64" s="112">
        <v>0</v>
      </c>
    </row>
    <row r="65" spans="1:150" x14ac:dyDescent="0.25">
      <c r="A65" s="84"/>
      <c r="B65" s="29"/>
      <c r="C65" s="29"/>
      <c r="D65" s="81" t="s">
        <v>107</v>
      </c>
      <c r="E65" s="30">
        <f t="shared" ref="E65" si="9">SUM(E63)</f>
        <v>0</v>
      </c>
      <c r="F65" s="30">
        <f>SUM(F63:F64)</f>
        <v>228</v>
      </c>
      <c r="G65" s="30">
        <f>SUM(G63:G64)</f>
        <v>228</v>
      </c>
      <c r="H65" s="30">
        <f>SUM(H63:H64)</f>
        <v>138</v>
      </c>
      <c r="I65" s="30">
        <f>SUM(I63:I64)</f>
        <v>0</v>
      </c>
      <c r="J65" s="30">
        <f t="shared" ref="J65:AC65" si="10">SUM(J63:J64)</f>
        <v>0</v>
      </c>
      <c r="K65" s="30">
        <f t="shared" si="10"/>
        <v>0</v>
      </c>
      <c r="L65" s="30">
        <f t="shared" si="10"/>
        <v>21</v>
      </c>
      <c r="M65" s="30">
        <f t="shared" si="10"/>
        <v>47</v>
      </c>
      <c r="N65" s="30">
        <f t="shared" si="10"/>
        <v>35</v>
      </c>
      <c r="O65" s="30">
        <f t="shared" si="10"/>
        <v>35</v>
      </c>
      <c r="P65" s="30">
        <f t="shared" si="10"/>
        <v>40</v>
      </c>
      <c r="Q65" s="30">
        <f t="shared" si="10"/>
        <v>40</v>
      </c>
      <c r="R65" s="30">
        <f t="shared" si="10"/>
        <v>10</v>
      </c>
      <c r="S65" s="30">
        <f t="shared" si="10"/>
        <v>0</v>
      </c>
      <c r="T65" s="30">
        <f t="shared" si="10"/>
        <v>0</v>
      </c>
      <c r="U65" s="30">
        <f t="shared" si="10"/>
        <v>0</v>
      </c>
      <c r="V65" s="30">
        <f t="shared" si="10"/>
        <v>0</v>
      </c>
      <c r="W65" s="30">
        <f t="shared" si="10"/>
        <v>0</v>
      </c>
      <c r="X65" s="30">
        <f t="shared" si="10"/>
        <v>0</v>
      </c>
      <c r="Y65" s="30">
        <f t="shared" si="10"/>
        <v>0</v>
      </c>
      <c r="Z65" s="30">
        <f t="shared" si="10"/>
        <v>0</v>
      </c>
      <c r="AA65" s="30">
        <f t="shared" si="10"/>
        <v>0</v>
      </c>
      <c r="AB65" s="30">
        <f t="shared" si="10"/>
        <v>0</v>
      </c>
      <c r="AC65" s="30">
        <f t="shared" si="10"/>
        <v>228</v>
      </c>
      <c r="AD65" s="30">
        <f>SUM(AD63:AD64)</f>
        <v>0</v>
      </c>
    </row>
    <row r="66" spans="1:150" x14ac:dyDescent="0.25">
      <c r="A66" s="85"/>
      <c r="H66" s="50"/>
      <c r="S66" s="24"/>
    </row>
    <row r="67" spans="1:150" x14ac:dyDescent="0.25">
      <c r="A67" s="85"/>
      <c r="E67" s="24"/>
      <c r="H67" s="47"/>
      <c r="S67" s="24"/>
      <c r="AC67" s="44"/>
    </row>
    <row r="68" spans="1:150" ht="18" x14ac:dyDescent="0.2">
      <c r="A68" s="168" t="s">
        <v>185</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8"/>
      <c r="AD68" s="68"/>
    </row>
    <row r="69" spans="1:150" s="19" customFormat="1" ht="114" x14ac:dyDescent="0.25">
      <c r="A69" s="28" t="s">
        <v>186</v>
      </c>
      <c r="B69" s="55" t="s">
        <v>101</v>
      </c>
      <c r="C69" s="54" t="s">
        <v>101</v>
      </c>
      <c r="D69" s="28" t="s">
        <v>187</v>
      </c>
      <c r="E69" s="149">
        <v>0</v>
      </c>
      <c r="F69" s="149">
        <v>500</v>
      </c>
      <c r="G69" s="149">
        <v>500</v>
      </c>
      <c r="H69" s="150">
        <f>SUM(K69:O69)</f>
        <v>125</v>
      </c>
      <c r="I69" s="86">
        <v>25</v>
      </c>
      <c r="J69" s="86">
        <v>25</v>
      </c>
      <c r="K69" s="87">
        <v>25</v>
      </c>
      <c r="L69" s="87">
        <v>25</v>
      </c>
      <c r="M69" s="87">
        <v>25</v>
      </c>
      <c r="N69" s="23">
        <v>25</v>
      </c>
      <c r="O69" s="23">
        <v>25</v>
      </c>
      <c r="P69" s="86">
        <v>25</v>
      </c>
      <c r="Q69" s="86">
        <v>25</v>
      </c>
      <c r="R69" s="86">
        <v>25</v>
      </c>
      <c r="S69" s="86">
        <v>25</v>
      </c>
      <c r="T69" s="86">
        <v>25</v>
      </c>
      <c r="U69" s="86">
        <v>25</v>
      </c>
      <c r="V69" s="86">
        <v>25</v>
      </c>
      <c r="W69" s="86">
        <v>25</v>
      </c>
      <c r="X69" s="86">
        <v>25</v>
      </c>
      <c r="Y69" s="86">
        <v>25</v>
      </c>
      <c r="Z69" s="86">
        <v>25</v>
      </c>
      <c r="AA69" s="86">
        <v>25</v>
      </c>
      <c r="AB69" s="86">
        <v>25</v>
      </c>
      <c r="AC69" s="90">
        <f>SUM(I69:AB69)</f>
        <v>500</v>
      </c>
      <c r="AD69" s="115">
        <v>0</v>
      </c>
      <c r="BU69" s="91"/>
      <c r="BV69" s="91"/>
      <c r="BW69" s="91"/>
      <c r="BX69" s="91"/>
      <c r="BY69" s="91"/>
      <c r="BZ69" s="91"/>
      <c r="CA69" s="91"/>
      <c r="CB69" s="91"/>
      <c r="CC69" s="91"/>
      <c r="CD69" s="91"/>
      <c r="CE69" s="91"/>
      <c r="CF69" s="91"/>
      <c r="CG69" s="91"/>
      <c r="CH69" s="91"/>
      <c r="CI69" s="91"/>
      <c r="CJ69" s="91"/>
      <c r="CK69" s="91"/>
      <c r="CL69" s="91"/>
      <c r="CM69" s="91"/>
      <c r="CN69" s="91"/>
      <c r="CO69" s="91"/>
      <c r="CP69" s="91"/>
      <c r="CQ69" s="91"/>
      <c r="CR69" s="91"/>
      <c r="CS69" s="91"/>
      <c r="CT69" s="91"/>
      <c r="CU69" s="91"/>
      <c r="CV69" s="91"/>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row>
    <row r="70" spans="1:150" s="32" customFormat="1" x14ac:dyDescent="0.25">
      <c r="A70" s="84"/>
      <c r="B70" s="29"/>
      <c r="C70" s="29"/>
      <c r="D70" s="81" t="s">
        <v>107</v>
      </c>
      <c r="E70" s="49">
        <f>SUM(E69:E69)</f>
        <v>0</v>
      </c>
      <c r="F70" s="49">
        <f>SUM(F69)</f>
        <v>500</v>
      </c>
      <c r="G70" s="49">
        <f>SUM(G69)</f>
        <v>500</v>
      </c>
      <c r="H70" s="49">
        <f>SUM(I70:L70)</f>
        <v>100</v>
      </c>
      <c r="I70" s="49">
        <f t="shared" ref="I70:AB70" si="11">SUM(I69)</f>
        <v>25</v>
      </c>
      <c r="J70" s="49">
        <f t="shared" si="11"/>
        <v>25</v>
      </c>
      <c r="K70" s="49">
        <f t="shared" si="11"/>
        <v>25</v>
      </c>
      <c r="L70" s="49">
        <f t="shared" si="11"/>
        <v>25</v>
      </c>
      <c r="M70" s="49">
        <f t="shared" si="11"/>
        <v>25</v>
      </c>
      <c r="N70" s="49">
        <f t="shared" si="11"/>
        <v>25</v>
      </c>
      <c r="O70" s="49">
        <f t="shared" si="11"/>
        <v>25</v>
      </c>
      <c r="P70" s="49">
        <f t="shared" si="11"/>
        <v>25</v>
      </c>
      <c r="Q70" s="49">
        <f t="shared" si="11"/>
        <v>25</v>
      </c>
      <c r="R70" s="49">
        <f t="shared" si="11"/>
        <v>25</v>
      </c>
      <c r="S70" s="49">
        <f t="shared" si="11"/>
        <v>25</v>
      </c>
      <c r="T70" s="49">
        <f t="shared" si="11"/>
        <v>25</v>
      </c>
      <c r="U70" s="49">
        <f t="shared" si="11"/>
        <v>25</v>
      </c>
      <c r="V70" s="49">
        <f t="shared" si="11"/>
        <v>25</v>
      </c>
      <c r="W70" s="49">
        <f t="shared" si="11"/>
        <v>25</v>
      </c>
      <c r="X70" s="49">
        <f t="shared" si="11"/>
        <v>25</v>
      </c>
      <c r="Y70" s="49">
        <f>SUM(Y69)</f>
        <v>25</v>
      </c>
      <c r="Z70" s="49">
        <f t="shared" si="11"/>
        <v>25</v>
      </c>
      <c r="AA70" s="49">
        <f t="shared" si="11"/>
        <v>25</v>
      </c>
      <c r="AB70" s="49">
        <f t="shared" si="11"/>
        <v>25</v>
      </c>
      <c r="AC70" s="30">
        <f>SUM(AC69)</f>
        <v>500</v>
      </c>
      <c r="AD70" s="30">
        <f>SUM(AD69)</f>
        <v>0</v>
      </c>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c r="DA70" s="53"/>
      <c r="DB70" s="53"/>
      <c r="DC70" s="53"/>
      <c r="DD70" s="53"/>
      <c r="DE70" s="53"/>
      <c r="DF70" s="53"/>
      <c r="DG70" s="53"/>
      <c r="DH70" s="53"/>
      <c r="DI70" s="53"/>
      <c r="DJ70" s="53"/>
      <c r="DK70" s="53"/>
      <c r="DL70" s="53"/>
      <c r="DM70" s="53"/>
      <c r="DN70" s="53"/>
      <c r="DO70" s="53"/>
      <c r="DP70" s="53"/>
      <c r="DQ70" s="53"/>
      <c r="DR70" s="53"/>
      <c r="DS70" s="53"/>
      <c r="DT70" s="53"/>
      <c r="DU70" s="53"/>
      <c r="DV70" s="53"/>
      <c r="DW70" s="53"/>
      <c r="DX70" s="53"/>
      <c r="DY70" s="53"/>
      <c r="DZ70" s="53"/>
      <c r="EA70" s="53"/>
      <c r="EB70" s="53"/>
      <c r="EC70" s="53"/>
      <c r="ED70" s="53"/>
      <c r="EE70" s="53"/>
      <c r="EF70" s="53"/>
      <c r="EG70" s="53"/>
      <c r="EH70" s="53"/>
      <c r="EI70" s="53"/>
      <c r="EJ70" s="53"/>
      <c r="EK70" s="53"/>
      <c r="EL70" s="53"/>
      <c r="EM70" s="53"/>
      <c r="EN70" s="53"/>
      <c r="EO70" s="53"/>
      <c r="EP70" s="53"/>
      <c r="EQ70" s="53"/>
      <c r="ER70" s="53"/>
      <c r="ES70" s="53"/>
      <c r="ET70" s="53"/>
    </row>
    <row r="71" spans="1:150" s="32" customFormat="1" x14ac:dyDescent="0.25">
      <c r="A71" s="59"/>
      <c r="B71" s="45"/>
      <c r="C71" s="45"/>
      <c r="D71" s="59"/>
      <c r="E71" s="37"/>
      <c r="F71" s="37"/>
      <c r="G71" s="37"/>
      <c r="H71" s="37"/>
      <c r="I71" s="37"/>
      <c r="J71" s="37"/>
      <c r="K71" s="37"/>
      <c r="L71" s="37"/>
      <c r="M71" s="37"/>
      <c r="N71" s="37"/>
      <c r="O71" s="37"/>
      <c r="P71" s="37"/>
      <c r="Q71" s="37"/>
      <c r="R71" s="37"/>
      <c r="AC71" s="37"/>
    </row>
    <row r="72" spans="1:150" s="32" customFormat="1" ht="18" x14ac:dyDescent="0.25">
      <c r="A72" s="169" t="s">
        <v>188</v>
      </c>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row>
    <row r="73" spans="1:150" s="60" customFormat="1" ht="100.5" x14ac:dyDescent="0.25">
      <c r="A73" s="28" t="s">
        <v>189</v>
      </c>
      <c r="B73" s="55" t="s">
        <v>101</v>
      </c>
      <c r="C73" s="54" t="s">
        <v>101</v>
      </c>
      <c r="D73" s="80" t="s">
        <v>190</v>
      </c>
      <c r="E73" s="145" t="s">
        <v>101</v>
      </c>
      <c r="F73" s="146">
        <v>1680</v>
      </c>
      <c r="G73" s="146">
        <v>1680</v>
      </c>
      <c r="H73" s="147">
        <f>SUM(K73:O73)</f>
        <v>120</v>
      </c>
      <c r="I73" s="154">
        <v>0</v>
      </c>
      <c r="J73" s="154">
        <v>0</v>
      </c>
      <c r="K73" s="56">
        <v>0</v>
      </c>
      <c r="L73" s="56">
        <v>0</v>
      </c>
      <c r="M73" s="87">
        <v>0</v>
      </c>
      <c r="N73" s="23">
        <v>0</v>
      </c>
      <c r="O73" s="23">
        <v>120</v>
      </c>
      <c r="P73" s="86">
        <v>120</v>
      </c>
      <c r="Q73" s="86">
        <v>120</v>
      </c>
      <c r="R73" s="86">
        <v>120</v>
      </c>
      <c r="S73" s="86">
        <v>120</v>
      </c>
      <c r="T73" s="86">
        <v>120</v>
      </c>
      <c r="U73" s="86">
        <v>120</v>
      </c>
      <c r="V73" s="86">
        <v>120</v>
      </c>
      <c r="W73" s="86">
        <v>120</v>
      </c>
      <c r="X73" s="86">
        <v>120</v>
      </c>
      <c r="Y73" s="86">
        <v>120</v>
      </c>
      <c r="Z73" s="86">
        <v>120</v>
      </c>
      <c r="AA73" s="86">
        <v>120</v>
      </c>
      <c r="AB73" s="86">
        <v>120</v>
      </c>
      <c r="AC73" s="90">
        <f>SUM(I73:AB73)</f>
        <v>1680</v>
      </c>
      <c r="AD73" s="106">
        <v>0</v>
      </c>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row>
    <row r="74" spans="1:150" ht="113.65" customHeight="1" x14ac:dyDescent="0.25">
      <c r="A74" s="5" t="s">
        <v>191</v>
      </c>
      <c r="B74" s="58" t="s">
        <v>101</v>
      </c>
      <c r="C74" s="57" t="s">
        <v>101</v>
      </c>
      <c r="D74" s="94" t="s">
        <v>192</v>
      </c>
      <c r="E74" s="144" t="s">
        <v>101</v>
      </c>
      <c r="F74" s="148">
        <v>260</v>
      </c>
      <c r="G74" s="148">
        <v>260</v>
      </c>
      <c r="H74" s="147">
        <f>SUM(K74:O74)</f>
        <v>0</v>
      </c>
      <c r="I74" s="22">
        <v>0</v>
      </c>
      <c r="J74" s="154">
        <v>0</v>
      </c>
      <c r="K74" s="56">
        <v>0</v>
      </c>
      <c r="L74" s="56">
        <v>0</v>
      </c>
      <c r="M74" s="87">
        <v>0</v>
      </c>
      <c r="N74" s="23">
        <v>0</v>
      </c>
      <c r="O74" s="23">
        <v>0</v>
      </c>
      <c r="P74" s="86">
        <v>20</v>
      </c>
      <c r="Q74" s="86">
        <v>20</v>
      </c>
      <c r="R74" s="86">
        <v>20</v>
      </c>
      <c r="S74" s="86">
        <v>20</v>
      </c>
      <c r="T74" s="86">
        <v>20</v>
      </c>
      <c r="U74" s="86">
        <v>20</v>
      </c>
      <c r="V74" s="86">
        <v>20</v>
      </c>
      <c r="W74" s="86">
        <v>20</v>
      </c>
      <c r="X74" s="86">
        <v>20</v>
      </c>
      <c r="Y74" s="86">
        <v>20</v>
      </c>
      <c r="Z74" s="86">
        <v>20</v>
      </c>
      <c r="AA74" s="86">
        <v>20</v>
      </c>
      <c r="AB74" s="86">
        <v>20</v>
      </c>
      <c r="AC74" s="90">
        <f>SUM(I74:AB74)</f>
        <v>260</v>
      </c>
      <c r="AD74" s="106">
        <v>0</v>
      </c>
    </row>
    <row r="75" spans="1:150" x14ac:dyDescent="0.25">
      <c r="A75" s="59"/>
      <c r="B75" s="59"/>
      <c r="C75" s="45"/>
      <c r="D75" s="81" t="s">
        <v>107</v>
      </c>
      <c r="E75" s="17" t="s">
        <v>101</v>
      </c>
      <c r="F75" s="18">
        <f>SUM(F73:F74)</f>
        <v>1940</v>
      </c>
      <c r="G75" s="18">
        <f>SUM(G73:G74)</f>
        <v>1940</v>
      </c>
      <c r="H75" s="18">
        <f>SUM(H73:H74)</f>
        <v>120</v>
      </c>
      <c r="I75" s="30">
        <f t="shared" ref="I75:AB75" si="12">SUM(I73:I74)</f>
        <v>0</v>
      </c>
      <c r="J75" s="30">
        <f t="shared" si="12"/>
        <v>0</v>
      </c>
      <c r="K75" s="30">
        <f t="shared" si="12"/>
        <v>0</v>
      </c>
      <c r="L75" s="30">
        <f t="shared" si="12"/>
        <v>0</v>
      </c>
      <c r="M75" s="30">
        <f t="shared" si="12"/>
        <v>0</v>
      </c>
      <c r="N75" s="30">
        <f t="shared" si="12"/>
        <v>0</v>
      </c>
      <c r="O75" s="30">
        <f t="shared" si="12"/>
        <v>120</v>
      </c>
      <c r="P75" s="30">
        <f t="shared" si="12"/>
        <v>140</v>
      </c>
      <c r="Q75" s="30">
        <f t="shared" si="12"/>
        <v>140</v>
      </c>
      <c r="R75" s="30">
        <f t="shared" si="12"/>
        <v>140</v>
      </c>
      <c r="S75" s="30">
        <f t="shared" si="12"/>
        <v>140</v>
      </c>
      <c r="T75" s="30">
        <f t="shared" si="12"/>
        <v>140</v>
      </c>
      <c r="U75" s="30">
        <f t="shared" si="12"/>
        <v>140</v>
      </c>
      <c r="V75" s="30">
        <f t="shared" si="12"/>
        <v>140</v>
      </c>
      <c r="W75" s="30">
        <f t="shared" si="12"/>
        <v>140</v>
      </c>
      <c r="X75" s="30">
        <f t="shared" si="12"/>
        <v>140</v>
      </c>
      <c r="Y75" s="30">
        <f>SUM(Y73:Y74)</f>
        <v>140</v>
      </c>
      <c r="Z75" s="30">
        <f t="shared" si="12"/>
        <v>140</v>
      </c>
      <c r="AA75" s="30">
        <f t="shared" si="12"/>
        <v>140</v>
      </c>
      <c r="AB75" s="30">
        <f t="shared" si="12"/>
        <v>140</v>
      </c>
      <c r="AC75" s="30">
        <f>SUM(I75:AB75)</f>
        <v>1940</v>
      </c>
      <c r="AD75" s="30">
        <v>0</v>
      </c>
    </row>
    <row r="76" spans="1:150" x14ac:dyDescent="0.25">
      <c r="A76" s="59"/>
      <c r="B76" s="59"/>
      <c r="C76" s="45"/>
      <c r="D76" s="95"/>
      <c r="E76" s="96"/>
      <c r="F76" s="97"/>
      <c r="G76" s="97"/>
      <c r="H76" s="97"/>
      <c r="I76" s="37"/>
      <c r="J76" s="37"/>
      <c r="K76" s="37"/>
      <c r="L76" s="37"/>
      <c r="M76" s="37"/>
      <c r="N76" s="37"/>
      <c r="O76" s="37"/>
      <c r="P76" s="37"/>
      <c r="Q76" s="37"/>
      <c r="R76" s="37"/>
      <c r="S76" s="37"/>
    </row>
    <row r="77" spans="1:150" s="32" customFormat="1" ht="18" x14ac:dyDescent="0.25">
      <c r="A77" s="169" t="s">
        <v>452</v>
      </c>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row>
    <row r="78" spans="1:150" s="103" customFormat="1" ht="43.5" x14ac:dyDescent="0.25">
      <c r="A78" s="107" t="s">
        <v>193</v>
      </c>
      <c r="B78" s="109" t="s">
        <v>194</v>
      </c>
      <c r="C78" s="101">
        <v>2.83</v>
      </c>
      <c r="D78" s="117" t="s">
        <v>195</v>
      </c>
      <c r="E78" s="133">
        <v>0</v>
      </c>
      <c r="F78" s="134">
        <v>15</v>
      </c>
      <c r="G78" s="133">
        <v>15</v>
      </c>
      <c r="H78" s="135">
        <f>SUM(K78:O78)</f>
        <v>15</v>
      </c>
      <c r="I78" s="22">
        <v>0</v>
      </c>
      <c r="J78" s="22">
        <v>0</v>
      </c>
      <c r="K78" s="23">
        <v>0</v>
      </c>
      <c r="L78" s="23">
        <v>15</v>
      </c>
      <c r="M78" s="23">
        <v>0</v>
      </c>
      <c r="N78" s="23">
        <v>0</v>
      </c>
      <c r="O78" s="23">
        <v>0</v>
      </c>
      <c r="P78" s="102">
        <v>0</v>
      </c>
      <c r="Q78" s="102">
        <v>0</v>
      </c>
      <c r="R78" s="102">
        <v>0</v>
      </c>
      <c r="S78" s="102">
        <v>0</v>
      </c>
      <c r="T78" s="102">
        <v>0</v>
      </c>
      <c r="U78" s="22">
        <v>0</v>
      </c>
      <c r="V78" s="22">
        <v>0</v>
      </c>
      <c r="W78" s="22">
        <v>0</v>
      </c>
      <c r="X78" s="22">
        <v>0</v>
      </c>
      <c r="Y78" s="22">
        <v>0</v>
      </c>
      <c r="Z78" s="22">
        <v>0</v>
      </c>
      <c r="AA78" s="22">
        <v>0</v>
      </c>
      <c r="AB78" s="22">
        <v>0</v>
      </c>
      <c r="AC78" s="116">
        <f>SUM(I78:AB78)</f>
        <v>15</v>
      </c>
      <c r="AD78" s="113">
        <f>F78-AC78</f>
        <v>0</v>
      </c>
      <c r="AE78" s="24"/>
      <c r="AF78" s="24"/>
      <c r="AG78" s="24"/>
      <c r="AH78" s="24"/>
      <c r="AI78" s="24"/>
      <c r="AJ78" s="24"/>
      <c r="AK78" s="24"/>
      <c r="AL78" s="24"/>
      <c r="AM78" s="24"/>
      <c r="AN78" s="24"/>
      <c r="AO78" s="24"/>
      <c r="AP78" s="24"/>
    </row>
    <row r="79" spans="1:150" s="103" customFormat="1" ht="29.25" x14ac:dyDescent="0.25">
      <c r="A79" s="107" t="s">
        <v>196</v>
      </c>
      <c r="B79" s="109" t="s">
        <v>197</v>
      </c>
      <c r="C79" s="101">
        <v>1.4</v>
      </c>
      <c r="D79" s="110" t="s">
        <v>198</v>
      </c>
      <c r="E79" s="133">
        <v>0</v>
      </c>
      <c r="F79" s="134">
        <v>30</v>
      </c>
      <c r="G79" s="133">
        <v>30</v>
      </c>
      <c r="H79" s="135">
        <f t="shared" ref="H79:H127" si="13">SUM(K79:O79)</f>
        <v>30</v>
      </c>
      <c r="I79" s="22">
        <v>0</v>
      </c>
      <c r="J79" s="22">
        <v>0</v>
      </c>
      <c r="K79" s="23">
        <v>0</v>
      </c>
      <c r="L79" s="23">
        <v>0</v>
      </c>
      <c r="M79" s="23">
        <v>0</v>
      </c>
      <c r="N79" s="23">
        <v>15</v>
      </c>
      <c r="O79" s="23">
        <v>15</v>
      </c>
      <c r="P79" s="102">
        <v>0</v>
      </c>
      <c r="Q79" s="102">
        <v>0</v>
      </c>
      <c r="R79" s="102">
        <v>0</v>
      </c>
      <c r="S79" s="102">
        <v>0</v>
      </c>
      <c r="T79" s="102">
        <v>0</v>
      </c>
      <c r="U79" s="22">
        <v>0</v>
      </c>
      <c r="V79" s="22">
        <v>0</v>
      </c>
      <c r="W79" s="22">
        <v>0</v>
      </c>
      <c r="X79" s="22">
        <v>0</v>
      </c>
      <c r="Y79" s="22">
        <v>0</v>
      </c>
      <c r="Z79" s="22">
        <v>0</v>
      </c>
      <c r="AA79" s="22">
        <v>0</v>
      </c>
      <c r="AB79" s="22">
        <v>0</v>
      </c>
      <c r="AC79" s="116">
        <f t="shared" ref="AC79:AC127" si="14">SUM(I79:AB79)</f>
        <v>30</v>
      </c>
      <c r="AD79" s="113">
        <f t="shared" ref="AD79:AD127" si="15">F79-AC79</f>
        <v>0</v>
      </c>
      <c r="AE79" s="24"/>
      <c r="AF79" s="24"/>
      <c r="AG79" s="24"/>
      <c r="AH79" s="24"/>
      <c r="AI79" s="24"/>
      <c r="AJ79" s="24"/>
      <c r="AK79" s="24"/>
      <c r="AL79" s="24"/>
      <c r="AM79" s="24"/>
      <c r="AN79" s="24"/>
      <c r="AO79" s="24"/>
      <c r="AP79" s="24"/>
    </row>
    <row r="80" spans="1:150" s="103" customFormat="1" ht="43.5" x14ac:dyDescent="0.25">
      <c r="A80" s="107" t="s">
        <v>199</v>
      </c>
      <c r="B80" s="109" t="s">
        <v>200</v>
      </c>
      <c r="C80" s="101">
        <v>3.5</v>
      </c>
      <c r="D80" s="110" t="s">
        <v>201</v>
      </c>
      <c r="E80" s="133">
        <v>0</v>
      </c>
      <c r="F80" s="134">
        <v>60</v>
      </c>
      <c r="G80" s="133">
        <v>60</v>
      </c>
      <c r="H80" s="135">
        <f t="shared" si="13"/>
        <v>60</v>
      </c>
      <c r="I80" s="22">
        <v>0</v>
      </c>
      <c r="J80" s="22">
        <v>0</v>
      </c>
      <c r="K80" s="23">
        <v>0</v>
      </c>
      <c r="L80" s="23">
        <v>0</v>
      </c>
      <c r="M80" s="23">
        <v>0</v>
      </c>
      <c r="N80" s="23">
        <v>30</v>
      </c>
      <c r="O80" s="23">
        <v>30</v>
      </c>
      <c r="P80" s="102">
        <v>0</v>
      </c>
      <c r="Q80" s="102">
        <v>0</v>
      </c>
      <c r="R80" s="102">
        <v>0</v>
      </c>
      <c r="S80" s="102">
        <v>0</v>
      </c>
      <c r="T80" s="102">
        <v>0</v>
      </c>
      <c r="U80" s="22">
        <v>0</v>
      </c>
      <c r="V80" s="22">
        <v>0</v>
      </c>
      <c r="W80" s="22">
        <v>0</v>
      </c>
      <c r="X80" s="22">
        <v>0</v>
      </c>
      <c r="Y80" s="22">
        <v>0</v>
      </c>
      <c r="Z80" s="22">
        <v>0</v>
      </c>
      <c r="AA80" s="22">
        <v>0</v>
      </c>
      <c r="AB80" s="22">
        <v>0</v>
      </c>
      <c r="AC80" s="116">
        <f t="shared" si="14"/>
        <v>60</v>
      </c>
      <c r="AD80" s="113">
        <f t="shared" si="15"/>
        <v>0</v>
      </c>
      <c r="AE80" s="24"/>
      <c r="AF80" s="24"/>
      <c r="AG80" s="24"/>
      <c r="AH80" s="24"/>
      <c r="AI80" s="24"/>
      <c r="AJ80" s="24"/>
      <c r="AK80" s="24"/>
      <c r="AL80" s="24"/>
      <c r="AM80" s="24"/>
      <c r="AN80" s="24"/>
      <c r="AO80" s="24"/>
      <c r="AP80" s="24"/>
    </row>
    <row r="81" spans="1:42" s="103" customFormat="1" ht="72" x14ac:dyDescent="0.25">
      <c r="A81" s="107" t="s">
        <v>202</v>
      </c>
      <c r="B81" s="109" t="s">
        <v>203</v>
      </c>
      <c r="C81" s="101">
        <v>2</v>
      </c>
      <c r="D81" s="117" t="s">
        <v>204</v>
      </c>
      <c r="E81" s="133">
        <v>0</v>
      </c>
      <c r="F81" s="134">
        <v>35</v>
      </c>
      <c r="G81" s="133">
        <v>35</v>
      </c>
      <c r="H81" s="135">
        <f t="shared" si="13"/>
        <v>0</v>
      </c>
      <c r="I81" s="22">
        <v>0</v>
      </c>
      <c r="J81" s="22">
        <v>0</v>
      </c>
      <c r="K81" s="23">
        <v>0</v>
      </c>
      <c r="L81" s="23">
        <v>0</v>
      </c>
      <c r="M81" s="23">
        <v>0</v>
      </c>
      <c r="N81" s="23">
        <v>0</v>
      </c>
      <c r="O81" s="23">
        <v>0</v>
      </c>
      <c r="P81" s="102">
        <v>0</v>
      </c>
      <c r="Q81" s="102">
        <v>0</v>
      </c>
      <c r="R81" s="102">
        <v>12</v>
      </c>
      <c r="S81" s="102">
        <v>23</v>
      </c>
      <c r="T81" s="102">
        <v>0</v>
      </c>
      <c r="U81" s="22">
        <v>0</v>
      </c>
      <c r="V81" s="22">
        <v>0</v>
      </c>
      <c r="W81" s="22">
        <v>0</v>
      </c>
      <c r="X81" s="22">
        <v>0</v>
      </c>
      <c r="Y81" s="22">
        <v>0</v>
      </c>
      <c r="Z81" s="22">
        <v>0</v>
      </c>
      <c r="AA81" s="22">
        <v>0</v>
      </c>
      <c r="AB81" s="22">
        <v>0</v>
      </c>
      <c r="AC81" s="116">
        <f t="shared" si="14"/>
        <v>35</v>
      </c>
      <c r="AD81" s="113">
        <f t="shared" si="15"/>
        <v>0</v>
      </c>
      <c r="AE81" s="24"/>
      <c r="AF81" s="24"/>
      <c r="AG81" s="24"/>
      <c r="AH81" s="24"/>
      <c r="AI81" s="24"/>
      <c r="AJ81" s="24"/>
      <c r="AK81" s="24"/>
      <c r="AL81" s="24"/>
      <c r="AM81" s="24"/>
      <c r="AN81" s="24"/>
      <c r="AO81" s="24"/>
      <c r="AP81" s="24"/>
    </row>
    <row r="82" spans="1:42" s="103" customFormat="1" ht="57.75" x14ac:dyDescent="0.25">
      <c r="A82" s="107" t="s">
        <v>205</v>
      </c>
      <c r="B82" s="109" t="s">
        <v>206</v>
      </c>
      <c r="C82" s="101">
        <v>7.78</v>
      </c>
      <c r="D82" s="110" t="s">
        <v>207</v>
      </c>
      <c r="E82" s="133">
        <v>0</v>
      </c>
      <c r="F82" s="136">
        <v>85</v>
      </c>
      <c r="G82" s="136">
        <v>85</v>
      </c>
      <c r="H82" s="135">
        <f t="shared" si="13"/>
        <v>0</v>
      </c>
      <c r="I82" s="22">
        <v>0</v>
      </c>
      <c r="J82" s="22">
        <v>0</v>
      </c>
      <c r="K82" s="23">
        <v>0</v>
      </c>
      <c r="L82" s="23">
        <v>0</v>
      </c>
      <c r="M82" s="23">
        <v>0</v>
      </c>
      <c r="N82" s="23">
        <v>0</v>
      </c>
      <c r="O82" s="23">
        <v>0</v>
      </c>
      <c r="P82" s="102">
        <v>0</v>
      </c>
      <c r="Q82" s="102">
        <v>0</v>
      </c>
      <c r="R82" s="102">
        <v>0</v>
      </c>
      <c r="S82" s="102">
        <v>40</v>
      </c>
      <c r="T82" s="102">
        <v>45</v>
      </c>
      <c r="U82" s="22">
        <v>0</v>
      </c>
      <c r="V82" s="22">
        <v>0</v>
      </c>
      <c r="W82" s="22">
        <v>0</v>
      </c>
      <c r="X82" s="22">
        <v>0</v>
      </c>
      <c r="Y82" s="22">
        <v>0</v>
      </c>
      <c r="Z82" s="22">
        <v>0</v>
      </c>
      <c r="AA82" s="22">
        <v>0</v>
      </c>
      <c r="AB82" s="22">
        <v>0</v>
      </c>
      <c r="AC82" s="116">
        <f t="shared" si="14"/>
        <v>85</v>
      </c>
      <c r="AD82" s="113">
        <f t="shared" si="15"/>
        <v>0</v>
      </c>
      <c r="AE82" s="24"/>
      <c r="AF82" s="24"/>
      <c r="AG82" s="24"/>
      <c r="AH82" s="24"/>
      <c r="AI82" s="24"/>
      <c r="AJ82" s="24"/>
      <c r="AK82" s="24"/>
      <c r="AL82" s="24"/>
      <c r="AM82" s="24"/>
      <c r="AN82" s="24"/>
      <c r="AO82" s="24"/>
      <c r="AP82" s="24"/>
    </row>
    <row r="83" spans="1:42" s="103" customFormat="1" ht="43.5" x14ac:dyDescent="0.25">
      <c r="A83" s="108" t="s">
        <v>208</v>
      </c>
      <c r="B83" s="110" t="s">
        <v>209</v>
      </c>
      <c r="C83" s="104">
        <v>0.73</v>
      </c>
      <c r="D83" s="110" t="s">
        <v>210</v>
      </c>
      <c r="E83" s="133">
        <v>0</v>
      </c>
      <c r="F83" s="136">
        <v>10</v>
      </c>
      <c r="G83" s="136"/>
      <c r="H83" s="135">
        <f t="shared" si="13"/>
        <v>0</v>
      </c>
      <c r="I83" s="22">
        <v>0</v>
      </c>
      <c r="J83" s="22">
        <v>0</v>
      </c>
      <c r="K83" s="23">
        <v>0</v>
      </c>
      <c r="L83" s="23">
        <v>0</v>
      </c>
      <c r="M83" s="23">
        <v>0</v>
      </c>
      <c r="N83" s="23">
        <v>0</v>
      </c>
      <c r="O83" s="23">
        <v>0</v>
      </c>
      <c r="P83" s="102">
        <v>0</v>
      </c>
      <c r="Q83" s="102">
        <v>5</v>
      </c>
      <c r="R83" s="102">
        <v>5</v>
      </c>
      <c r="S83" s="102">
        <v>0</v>
      </c>
      <c r="T83" s="102">
        <v>0</v>
      </c>
      <c r="U83" s="22">
        <v>0</v>
      </c>
      <c r="V83" s="22">
        <v>0</v>
      </c>
      <c r="W83" s="22">
        <v>0</v>
      </c>
      <c r="X83" s="22">
        <v>0</v>
      </c>
      <c r="Y83" s="22">
        <v>0</v>
      </c>
      <c r="Z83" s="22">
        <v>0</v>
      </c>
      <c r="AA83" s="22">
        <v>0</v>
      </c>
      <c r="AB83" s="22">
        <v>0</v>
      </c>
      <c r="AC83" s="116">
        <f t="shared" si="14"/>
        <v>10</v>
      </c>
      <c r="AD83" s="113">
        <f t="shared" si="15"/>
        <v>0</v>
      </c>
      <c r="AE83" s="24"/>
      <c r="AF83" s="24"/>
      <c r="AG83" s="24"/>
      <c r="AH83" s="24"/>
      <c r="AI83" s="24"/>
      <c r="AJ83" s="24"/>
      <c r="AK83" s="24"/>
      <c r="AL83" s="24"/>
      <c r="AM83" s="24"/>
      <c r="AN83" s="24"/>
      <c r="AO83" s="24"/>
      <c r="AP83" s="24"/>
    </row>
    <row r="84" spans="1:42" s="103" customFormat="1" ht="43.5" x14ac:dyDescent="0.25">
      <c r="A84" s="107" t="s">
        <v>211</v>
      </c>
      <c r="B84" s="109" t="s">
        <v>212</v>
      </c>
      <c r="C84" s="101">
        <v>0.96</v>
      </c>
      <c r="D84" s="117" t="s">
        <v>213</v>
      </c>
      <c r="E84" s="133">
        <v>0</v>
      </c>
      <c r="F84" s="136">
        <v>30</v>
      </c>
      <c r="G84" s="136">
        <v>30</v>
      </c>
      <c r="H84" s="135">
        <f t="shared" si="13"/>
        <v>30</v>
      </c>
      <c r="I84" s="22">
        <v>0</v>
      </c>
      <c r="J84" s="22">
        <v>0</v>
      </c>
      <c r="K84" s="23">
        <v>0</v>
      </c>
      <c r="L84" s="23">
        <v>0</v>
      </c>
      <c r="M84" s="23">
        <v>15</v>
      </c>
      <c r="N84" s="23">
        <v>15</v>
      </c>
      <c r="O84" s="23">
        <v>0</v>
      </c>
      <c r="P84" s="102">
        <v>0</v>
      </c>
      <c r="Q84" s="102">
        <v>0</v>
      </c>
      <c r="R84" s="102">
        <v>0</v>
      </c>
      <c r="S84" s="102">
        <v>0</v>
      </c>
      <c r="T84" s="102">
        <v>0</v>
      </c>
      <c r="U84" s="102">
        <v>0</v>
      </c>
      <c r="V84" s="102">
        <v>0</v>
      </c>
      <c r="W84" s="102">
        <v>0</v>
      </c>
      <c r="X84" s="102">
        <v>0</v>
      </c>
      <c r="Y84" s="102">
        <v>0</v>
      </c>
      <c r="Z84" s="102">
        <v>0</v>
      </c>
      <c r="AA84" s="102">
        <v>0</v>
      </c>
      <c r="AB84" s="102">
        <v>0</v>
      </c>
      <c r="AC84" s="116">
        <f t="shared" si="14"/>
        <v>30</v>
      </c>
      <c r="AD84" s="113">
        <f t="shared" si="15"/>
        <v>0</v>
      </c>
      <c r="AE84" s="24"/>
      <c r="AF84" s="24"/>
      <c r="AG84" s="24"/>
      <c r="AH84" s="24"/>
      <c r="AI84" s="24"/>
      <c r="AJ84" s="24"/>
      <c r="AK84" s="24"/>
      <c r="AL84" s="24"/>
      <c r="AM84" s="24"/>
      <c r="AN84" s="24"/>
      <c r="AO84" s="24"/>
      <c r="AP84" s="24"/>
    </row>
    <row r="85" spans="1:42" s="103" customFormat="1" ht="86.25" x14ac:dyDescent="0.25">
      <c r="A85" s="108" t="s">
        <v>214</v>
      </c>
      <c r="B85" s="110" t="s">
        <v>215</v>
      </c>
      <c r="C85" s="104">
        <v>17.690000000000001</v>
      </c>
      <c r="D85" s="110" t="s">
        <v>216</v>
      </c>
      <c r="E85" s="133">
        <v>0</v>
      </c>
      <c r="F85" s="134">
        <v>170</v>
      </c>
      <c r="G85" s="133">
        <v>170</v>
      </c>
      <c r="H85" s="135">
        <f t="shared" si="13"/>
        <v>0</v>
      </c>
      <c r="I85" s="22">
        <v>0</v>
      </c>
      <c r="J85" s="22">
        <v>0</v>
      </c>
      <c r="K85" s="23">
        <v>0</v>
      </c>
      <c r="L85" s="23">
        <v>0</v>
      </c>
      <c r="M85" s="23">
        <v>0</v>
      </c>
      <c r="N85" s="23">
        <v>0</v>
      </c>
      <c r="O85" s="23">
        <v>0</v>
      </c>
      <c r="P85" s="102">
        <v>0</v>
      </c>
      <c r="Q85" s="102">
        <v>20</v>
      </c>
      <c r="R85" s="102">
        <v>50</v>
      </c>
      <c r="S85" s="102">
        <v>50</v>
      </c>
      <c r="T85" s="102">
        <v>50</v>
      </c>
      <c r="U85" s="102">
        <v>0</v>
      </c>
      <c r="V85" s="102">
        <v>0</v>
      </c>
      <c r="W85" s="102">
        <v>0</v>
      </c>
      <c r="X85" s="102">
        <v>0</v>
      </c>
      <c r="Y85" s="102">
        <v>0</v>
      </c>
      <c r="Z85" s="102">
        <v>0</v>
      </c>
      <c r="AA85" s="102">
        <v>0</v>
      </c>
      <c r="AB85" s="104">
        <v>0</v>
      </c>
      <c r="AC85" s="116">
        <f t="shared" si="14"/>
        <v>170</v>
      </c>
      <c r="AD85" s="113">
        <f t="shared" si="15"/>
        <v>0</v>
      </c>
      <c r="AE85" s="24"/>
      <c r="AF85" s="24"/>
      <c r="AG85" s="24"/>
      <c r="AH85" s="24"/>
      <c r="AI85" s="24"/>
      <c r="AJ85" s="24"/>
      <c r="AK85" s="24"/>
      <c r="AL85" s="24"/>
      <c r="AM85" s="24"/>
      <c r="AN85" s="24"/>
      <c r="AO85" s="24"/>
      <c r="AP85" s="24"/>
    </row>
    <row r="86" spans="1:42" s="103" customFormat="1" ht="51" customHeight="1" x14ac:dyDescent="0.25">
      <c r="A86" s="119" t="s">
        <v>217</v>
      </c>
      <c r="B86" s="120" t="s">
        <v>218</v>
      </c>
      <c r="C86" s="120">
        <v>0.98</v>
      </c>
      <c r="D86" s="110" t="s">
        <v>219</v>
      </c>
      <c r="E86" s="137">
        <v>0</v>
      </c>
      <c r="F86" s="138">
        <v>15</v>
      </c>
      <c r="G86" s="136">
        <v>15</v>
      </c>
      <c r="H86" s="135">
        <f t="shared" si="13"/>
        <v>15</v>
      </c>
      <c r="I86" s="22">
        <v>0</v>
      </c>
      <c r="J86" s="22">
        <v>0</v>
      </c>
      <c r="K86" s="23">
        <v>7</v>
      </c>
      <c r="L86" s="23">
        <v>0</v>
      </c>
      <c r="M86" s="23">
        <v>8</v>
      </c>
      <c r="N86" s="23">
        <v>0</v>
      </c>
      <c r="O86" s="23">
        <v>0</v>
      </c>
      <c r="P86" s="102">
        <v>0</v>
      </c>
      <c r="Q86" s="102">
        <v>0</v>
      </c>
      <c r="R86" s="102">
        <v>0</v>
      </c>
      <c r="S86" s="102">
        <v>0</v>
      </c>
      <c r="T86" s="102">
        <v>0</v>
      </c>
      <c r="U86" s="102">
        <v>0</v>
      </c>
      <c r="V86" s="102">
        <v>0</v>
      </c>
      <c r="W86" s="102">
        <v>0</v>
      </c>
      <c r="X86" s="102">
        <v>0</v>
      </c>
      <c r="Y86" s="102">
        <v>0</v>
      </c>
      <c r="Z86" s="102">
        <v>0</v>
      </c>
      <c r="AA86" s="102">
        <v>0</v>
      </c>
      <c r="AB86" s="102">
        <v>0</v>
      </c>
      <c r="AC86" s="116">
        <f t="shared" si="14"/>
        <v>15</v>
      </c>
      <c r="AD86" s="113">
        <f t="shared" si="15"/>
        <v>0</v>
      </c>
      <c r="AE86" s="24"/>
      <c r="AF86" s="24"/>
      <c r="AG86" s="24"/>
      <c r="AH86" s="24"/>
      <c r="AI86" s="24"/>
      <c r="AJ86" s="24"/>
      <c r="AK86" s="24"/>
      <c r="AL86" s="24"/>
      <c r="AM86" s="24"/>
      <c r="AN86" s="24"/>
      <c r="AO86" s="24"/>
      <c r="AP86" s="24"/>
    </row>
    <row r="87" spans="1:42" s="103" customFormat="1" ht="29.25" x14ac:dyDescent="0.25">
      <c r="A87" s="119" t="s">
        <v>220</v>
      </c>
      <c r="B87" s="109" t="s">
        <v>221</v>
      </c>
      <c r="C87" s="120">
        <v>2.12</v>
      </c>
      <c r="D87" s="117" t="s">
        <v>222</v>
      </c>
      <c r="E87" s="137">
        <v>0</v>
      </c>
      <c r="F87" s="138">
        <v>25</v>
      </c>
      <c r="G87" s="136">
        <v>25</v>
      </c>
      <c r="H87" s="135">
        <f t="shared" si="13"/>
        <v>25</v>
      </c>
      <c r="I87" s="22">
        <v>0</v>
      </c>
      <c r="J87" s="22">
        <v>0</v>
      </c>
      <c r="K87" s="23">
        <v>0</v>
      </c>
      <c r="L87" s="23">
        <v>12</v>
      </c>
      <c r="M87" s="23">
        <v>13</v>
      </c>
      <c r="N87" s="23">
        <v>0</v>
      </c>
      <c r="O87" s="23">
        <v>0</v>
      </c>
      <c r="P87" s="102">
        <v>0</v>
      </c>
      <c r="Q87" s="102">
        <v>0</v>
      </c>
      <c r="R87" s="102">
        <v>0</v>
      </c>
      <c r="S87" s="102">
        <v>0</v>
      </c>
      <c r="T87" s="102">
        <v>0</v>
      </c>
      <c r="U87" s="102">
        <v>0</v>
      </c>
      <c r="V87" s="102">
        <v>0</v>
      </c>
      <c r="W87" s="102">
        <v>0</v>
      </c>
      <c r="X87" s="102">
        <v>0</v>
      </c>
      <c r="Y87" s="102">
        <v>0</v>
      </c>
      <c r="Z87" s="102">
        <v>0</v>
      </c>
      <c r="AA87" s="102">
        <v>0</v>
      </c>
      <c r="AB87" s="102">
        <v>0</v>
      </c>
      <c r="AC87" s="116">
        <f t="shared" si="14"/>
        <v>25</v>
      </c>
      <c r="AD87" s="113">
        <f t="shared" si="15"/>
        <v>0</v>
      </c>
      <c r="AE87" s="24"/>
      <c r="AF87" s="24"/>
      <c r="AG87" s="24"/>
      <c r="AH87" s="24"/>
      <c r="AI87" s="24"/>
      <c r="AJ87" s="24"/>
      <c r="AK87" s="24"/>
      <c r="AL87" s="24"/>
      <c r="AM87" s="24"/>
      <c r="AN87" s="24"/>
      <c r="AO87" s="24"/>
      <c r="AP87" s="24"/>
    </row>
    <row r="88" spans="1:42" s="103" customFormat="1" ht="114.75" x14ac:dyDescent="0.25">
      <c r="A88" s="107" t="s">
        <v>223</v>
      </c>
      <c r="B88" s="109" t="s">
        <v>224</v>
      </c>
      <c r="C88" s="101">
        <v>0.85</v>
      </c>
      <c r="D88" s="117" t="s">
        <v>225</v>
      </c>
      <c r="E88" s="133">
        <v>0</v>
      </c>
      <c r="F88" s="134">
        <v>15</v>
      </c>
      <c r="G88" s="133">
        <v>15</v>
      </c>
      <c r="H88" s="135">
        <f t="shared" si="13"/>
        <v>5</v>
      </c>
      <c r="I88" s="22">
        <v>0</v>
      </c>
      <c r="J88" s="22">
        <v>0</v>
      </c>
      <c r="K88" s="23">
        <v>5</v>
      </c>
      <c r="L88" s="23">
        <v>0</v>
      </c>
      <c r="M88" s="23">
        <v>0</v>
      </c>
      <c r="N88" s="23">
        <v>0</v>
      </c>
      <c r="O88" s="23">
        <v>0</v>
      </c>
      <c r="P88" s="102">
        <v>0</v>
      </c>
      <c r="Q88" s="102">
        <v>10</v>
      </c>
      <c r="R88" s="102">
        <v>0</v>
      </c>
      <c r="S88" s="102">
        <v>0</v>
      </c>
      <c r="T88" s="102">
        <v>0</v>
      </c>
      <c r="U88" s="102">
        <v>0</v>
      </c>
      <c r="V88" s="102">
        <v>0</v>
      </c>
      <c r="W88" s="102">
        <v>0</v>
      </c>
      <c r="X88" s="102">
        <v>0</v>
      </c>
      <c r="Y88" s="102">
        <v>0</v>
      </c>
      <c r="Z88" s="102">
        <v>0</v>
      </c>
      <c r="AA88" s="102">
        <v>0</v>
      </c>
      <c r="AB88" s="102">
        <v>0</v>
      </c>
      <c r="AC88" s="116">
        <f t="shared" si="14"/>
        <v>15</v>
      </c>
      <c r="AD88" s="113">
        <f t="shared" si="15"/>
        <v>0</v>
      </c>
      <c r="AE88" s="24"/>
      <c r="AF88" s="24"/>
      <c r="AG88" s="24"/>
      <c r="AH88" s="24"/>
      <c r="AI88" s="24"/>
      <c r="AJ88" s="24"/>
      <c r="AK88" s="24"/>
      <c r="AL88" s="24"/>
      <c r="AM88" s="24"/>
      <c r="AN88" s="24"/>
      <c r="AO88" s="24"/>
      <c r="AP88" s="24"/>
    </row>
    <row r="89" spans="1:42" s="103" customFormat="1" ht="43.5" x14ac:dyDescent="0.25">
      <c r="A89" s="107" t="s">
        <v>226</v>
      </c>
      <c r="B89" s="109" t="s">
        <v>227</v>
      </c>
      <c r="C89" s="101">
        <v>2</v>
      </c>
      <c r="D89" s="110" t="s">
        <v>228</v>
      </c>
      <c r="E89" s="133">
        <v>0</v>
      </c>
      <c r="F89" s="134">
        <v>35</v>
      </c>
      <c r="G89" s="133">
        <v>35</v>
      </c>
      <c r="H89" s="135">
        <f t="shared" si="13"/>
        <v>35</v>
      </c>
      <c r="I89" s="22">
        <v>0</v>
      </c>
      <c r="J89" s="22">
        <v>0</v>
      </c>
      <c r="K89" s="23">
        <v>0</v>
      </c>
      <c r="L89" s="23">
        <v>0</v>
      </c>
      <c r="M89" s="23">
        <v>10</v>
      </c>
      <c r="N89" s="23">
        <v>25</v>
      </c>
      <c r="O89" s="23"/>
      <c r="P89" s="102">
        <v>0</v>
      </c>
      <c r="Q89" s="102">
        <v>0</v>
      </c>
      <c r="R89" s="102">
        <v>0</v>
      </c>
      <c r="S89" s="102">
        <v>0</v>
      </c>
      <c r="T89" s="102">
        <v>0</v>
      </c>
      <c r="U89" s="102">
        <v>0</v>
      </c>
      <c r="V89" s="102">
        <v>0</v>
      </c>
      <c r="W89" s="102">
        <v>0</v>
      </c>
      <c r="X89" s="102">
        <v>0</v>
      </c>
      <c r="Y89" s="102">
        <v>0</v>
      </c>
      <c r="Z89" s="102">
        <v>0</v>
      </c>
      <c r="AA89" s="102">
        <v>0</v>
      </c>
      <c r="AB89" s="102">
        <v>0</v>
      </c>
      <c r="AC89" s="116">
        <f t="shared" si="14"/>
        <v>35</v>
      </c>
      <c r="AD89" s="113">
        <f t="shared" si="15"/>
        <v>0</v>
      </c>
      <c r="AE89" s="24"/>
      <c r="AF89" s="24"/>
      <c r="AG89" s="24"/>
      <c r="AH89" s="24"/>
      <c r="AI89" s="24"/>
      <c r="AJ89" s="24"/>
      <c r="AK89" s="24"/>
      <c r="AL89" s="24"/>
      <c r="AM89" s="24"/>
      <c r="AN89" s="24"/>
      <c r="AO89" s="24"/>
      <c r="AP89" s="24"/>
    </row>
    <row r="90" spans="1:42" s="103" customFormat="1" ht="57.75" x14ac:dyDescent="0.25">
      <c r="A90" s="119" t="s">
        <v>229</v>
      </c>
      <c r="B90" s="125" t="s">
        <v>230</v>
      </c>
      <c r="C90" s="120">
        <v>1.87</v>
      </c>
      <c r="D90" s="117" t="s">
        <v>231</v>
      </c>
      <c r="E90" s="137">
        <v>0</v>
      </c>
      <c r="F90" s="138">
        <v>35</v>
      </c>
      <c r="G90" s="136">
        <v>35</v>
      </c>
      <c r="H90" s="135">
        <f t="shared" si="13"/>
        <v>35</v>
      </c>
      <c r="I90" s="22">
        <v>0</v>
      </c>
      <c r="J90" s="22">
        <v>0</v>
      </c>
      <c r="K90" s="23">
        <v>0</v>
      </c>
      <c r="L90" s="23">
        <v>11</v>
      </c>
      <c r="M90" s="23">
        <v>12</v>
      </c>
      <c r="N90" s="23">
        <v>9</v>
      </c>
      <c r="O90" s="23">
        <v>3</v>
      </c>
      <c r="P90" s="102">
        <v>0</v>
      </c>
      <c r="Q90" s="102">
        <v>0</v>
      </c>
      <c r="R90" s="102">
        <v>0</v>
      </c>
      <c r="S90" s="102">
        <v>0</v>
      </c>
      <c r="T90" s="102">
        <v>0</v>
      </c>
      <c r="U90" s="102">
        <v>0</v>
      </c>
      <c r="V90" s="102">
        <v>0</v>
      </c>
      <c r="W90" s="102">
        <v>0</v>
      </c>
      <c r="X90" s="102">
        <v>0</v>
      </c>
      <c r="Y90" s="102">
        <v>0</v>
      </c>
      <c r="Z90" s="102">
        <v>0</v>
      </c>
      <c r="AA90" s="102">
        <v>0</v>
      </c>
      <c r="AB90" s="102">
        <v>0</v>
      </c>
      <c r="AC90" s="116">
        <f t="shared" si="14"/>
        <v>35</v>
      </c>
      <c r="AD90" s="113">
        <f t="shared" si="15"/>
        <v>0</v>
      </c>
      <c r="AE90" s="24"/>
      <c r="AF90" s="24"/>
      <c r="AG90" s="24"/>
      <c r="AH90" s="24"/>
      <c r="AI90" s="24"/>
      <c r="AJ90" s="24"/>
      <c r="AK90" s="24"/>
      <c r="AL90" s="24"/>
      <c r="AM90" s="24"/>
      <c r="AN90" s="24"/>
      <c r="AO90" s="24"/>
      <c r="AP90" s="24"/>
    </row>
    <row r="91" spans="1:42" s="32" customFormat="1" ht="78" customHeight="1" x14ac:dyDescent="0.25">
      <c r="A91" s="5" t="s">
        <v>232</v>
      </c>
      <c r="B91" s="5" t="s">
        <v>233</v>
      </c>
      <c r="C91" s="5">
        <v>3.8</v>
      </c>
      <c r="D91" s="5" t="s">
        <v>234</v>
      </c>
      <c r="E91" s="139">
        <v>0</v>
      </c>
      <c r="F91" s="139">
        <v>82</v>
      </c>
      <c r="G91" s="140">
        <f>SUM(E91+AC91)</f>
        <v>82</v>
      </c>
      <c r="H91" s="135">
        <f t="shared" si="13"/>
        <v>41</v>
      </c>
      <c r="I91" s="89">
        <v>0</v>
      </c>
      <c r="J91" s="89">
        <v>41</v>
      </c>
      <c r="K91" s="3">
        <v>41</v>
      </c>
      <c r="L91" s="3">
        <v>0</v>
      </c>
      <c r="M91" s="3">
        <v>0</v>
      </c>
      <c r="N91" s="23">
        <v>0</v>
      </c>
      <c r="O91" s="23">
        <v>0</v>
      </c>
      <c r="P91" s="102">
        <v>0</v>
      </c>
      <c r="Q91" s="102">
        <v>0</v>
      </c>
      <c r="R91" s="102">
        <v>0</v>
      </c>
      <c r="S91" s="102">
        <v>0</v>
      </c>
      <c r="T91" s="102">
        <v>0</v>
      </c>
      <c r="U91" s="102">
        <v>0</v>
      </c>
      <c r="V91" s="102">
        <v>0</v>
      </c>
      <c r="W91" s="102">
        <v>0</v>
      </c>
      <c r="X91" s="102">
        <v>0</v>
      </c>
      <c r="Y91" s="102">
        <v>0</v>
      </c>
      <c r="Z91" s="102">
        <v>0</v>
      </c>
      <c r="AA91" s="102">
        <v>0</v>
      </c>
      <c r="AB91" s="102">
        <v>0</v>
      </c>
      <c r="AC91" s="36">
        <f>SUM(I91:AB91)</f>
        <v>82</v>
      </c>
      <c r="AD91" s="113">
        <f t="shared" si="15"/>
        <v>0</v>
      </c>
    </row>
    <row r="92" spans="1:42" s="103" customFormat="1" ht="114.75" x14ac:dyDescent="0.25">
      <c r="A92" s="5" t="s">
        <v>235</v>
      </c>
      <c r="B92" s="110" t="s">
        <v>236</v>
      </c>
      <c r="C92" s="104">
        <v>39.6</v>
      </c>
      <c r="D92" s="117" t="s">
        <v>237</v>
      </c>
      <c r="E92" s="133">
        <v>0</v>
      </c>
      <c r="F92" s="134">
        <v>550</v>
      </c>
      <c r="G92" s="133">
        <v>550</v>
      </c>
      <c r="H92" s="135">
        <f t="shared" si="13"/>
        <v>0</v>
      </c>
      <c r="I92" s="22">
        <v>0</v>
      </c>
      <c r="J92" s="22">
        <v>0</v>
      </c>
      <c r="K92" s="23">
        <v>0</v>
      </c>
      <c r="L92" s="23">
        <v>0</v>
      </c>
      <c r="M92" s="23">
        <v>0</v>
      </c>
      <c r="N92" s="23">
        <v>0</v>
      </c>
      <c r="O92" s="23">
        <v>0</v>
      </c>
      <c r="P92" s="102">
        <v>0</v>
      </c>
      <c r="Q92" s="22">
        <v>25</v>
      </c>
      <c r="R92" s="22">
        <v>75</v>
      </c>
      <c r="S92" s="102">
        <v>75</v>
      </c>
      <c r="T92" s="102">
        <v>75</v>
      </c>
      <c r="U92" s="102">
        <v>75</v>
      </c>
      <c r="V92" s="102">
        <v>75</v>
      </c>
      <c r="W92" s="102">
        <v>50</v>
      </c>
      <c r="X92" s="102">
        <v>50</v>
      </c>
      <c r="Y92" s="102">
        <v>50</v>
      </c>
      <c r="Z92" s="102">
        <v>0</v>
      </c>
      <c r="AA92" s="102">
        <v>0</v>
      </c>
      <c r="AB92" s="104">
        <v>0</v>
      </c>
      <c r="AC92" s="116">
        <f t="shared" si="14"/>
        <v>550</v>
      </c>
      <c r="AD92" s="113">
        <f t="shared" si="15"/>
        <v>0</v>
      </c>
      <c r="AE92" s="24"/>
      <c r="AF92" s="24"/>
      <c r="AG92" s="24"/>
      <c r="AH92" s="24"/>
      <c r="AI92" s="24"/>
      <c r="AJ92" s="24"/>
      <c r="AK92" s="24"/>
      <c r="AL92" s="24"/>
      <c r="AM92" s="24"/>
      <c r="AN92" s="24"/>
      <c r="AO92" s="24"/>
      <c r="AP92" s="24"/>
    </row>
    <row r="93" spans="1:42" s="103" customFormat="1" ht="72" x14ac:dyDescent="0.25">
      <c r="A93" s="107" t="s">
        <v>238</v>
      </c>
      <c r="B93" s="109" t="s">
        <v>239</v>
      </c>
      <c r="C93" s="101">
        <v>0.88</v>
      </c>
      <c r="D93" s="117" t="s">
        <v>240</v>
      </c>
      <c r="E93" s="133">
        <v>0</v>
      </c>
      <c r="F93" s="134">
        <v>20</v>
      </c>
      <c r="G93" s="133">
        <v>20</v>
      </c>
      <c r="H93" s="135">
        <f t="shared" si="13"/>
        <v>0</v>
      </c>
      <c r="I93" s="22">
        <v>0</v>
      </c>
      <c r="J93" s="22">
        <v>2</v>
      </c>
      <c r="K93" s="23">
        <v>0</v>
      </c>
      <c r="L93" s="23">
        <v>0</v>
      </c>
      <c r="M93" s="23">
        <v>0</v>
      </c>
      <c r="N93" s="23">
        <v>0</v>
      </c>
      <c r="O93" s="23">
        <v>0</v>
      </c>
      <c r="P93" s="102">
        <v>0</v>
      </c>
      <c r="Q93" s="102">
        <v>0</v>
      </c>
      <c r="R93" s="102">
        <v>0</v>
      </c>
      <c r="S93" s="102">
        <v>9</v>
      </c>
      <c r="T93" s="102">
        <v>9</v>
      </c>
      <c r="U93" s="102">
        <v>0</v>
      </c>
      <c r="V93" s="102">
        <v>0</v>
      </c>
      <c r="W93" s="102">
        <v>0</v>
      </c>
      <c r="X93" s="102">
        <v>0</v>
      </c>
      <c r="Y93" s="102">
        <v>0</v>
      </c>
      <c r="Z93" s="102">
        <v>0</v>
      </c>
      <c r="AA93" s="102">
        <v>0</v>
      </c>
      <c r="AB93" s="102">
        <v>0</v>
      </c>
      <c r="AC93" s="116">
        <f t="shared" si="14"/>
        <v>20</v>
      </c>
      <c r="AD93" s="113">
        <f t="shared" si="15"/>
        <v>0</v>
      </c>
      <c r="AE93" s="24"/>
      <c r="AF93" s="24"/>
      <c r="AG93" s="24"/>
      <c r="AH93" s="24"/>
      <c r="AI93" s="24"/>
      <c r="AJ93" s="24"/>
      <c r="AK93" s="24"/>
      <c r="AL93" s="24"/>
      <c r="AM93" s="24"/>
      <c r="AN93" s="24"/>
      <c r="AO93" s="24"/>
      <c r="AP93" s="24"/>
    </row>
    <row r="94" spans="1:42" s="103" customFormat="1" ht="29.25" x14ac:dyDescent="0.25">
      <c r="A94" s="119" t="s">
        <v>241</v>
      </c>
      <c r="B94" s="109" t="s">
        <v>242</v>
      </c>
      <c r="C94" s="120">
        <v>1.1000000000000001</v>
      </c>
      <c r="D94" s="117" t="s">
        <v>243</v>
      </c>
      <c r="E94" s="137">
        <v>0</v>
      </c>
      <c r="F94" s="138">
        <v>25</v>
      </c>
      <c r="G94" s="136">
        <v>25</v>
      </c>
      <c r="H94" s="135">
        <f t="shared" si="13"/>
        <v>25</v>
      </c>
      <c r="I94" s="22">
        <v>0</v>
      </c>
      <c r="J94" s="22">
        <v>0</v>
      </c>
      <c r="K94" s="23">
        <v>0</v>
      </c>
      <c r="L94" s="23">
        <v>10</v>
      </c>
      <c r="M94" s="23">
        <v>15</v>
      </c>
      <c r="N94" s="23">
        <v>0</v>
      </c>
      <c r="O94" s="23">
        <v>0</v>
      </c>
      <c r="P94" s="102">
        <v>0</v>
      </c>
      <c r="Q94" s="102">
        <v>0</v>
      </c>
      <c r="R94" s="102">
        <v>0</v>
      </c>
      <c r="S94" s="102">
        <v>0</v>
      </c>
      <c r="T94" s="102">
        <v>0</v>
      </c>
      <c r="U94" s="102">
        <v>0</v>
      </c>
      <c r="V94" s="102">
        <v>0</v>
      </c>
      <c r="W94" s="102">
        <v>0</v>
      </c>
      <c r="X94" s="102">
        <v>0</v>
      </c>
      <c r="Y94" s="102">
        <v>0</v>
      </c>
      <c r="Z94" s="102">
        <v>0</v>
      </c>
      <c r="AA94" s="102">
        <v>0</v>
      </c>
      <c r="AB94" s="102">
        <v>0</v>
      </c>
      <c r="AC94" s="116">
        <f t="shared" si="14"/>
        <v>25</v>
      </c>
      <c r="AD94" s="113">
        <f t="shared" si="15"/>
        <v>0</v>
      </c>
      <c r="AE94" s="24"/>
      <c r="AF94" s="24"/>
      <c r="AG94" s="24"/>
      <c r="AH94" s="24"/>
      <c r="AI94" s="24"/>
      <c r="AJ94" s="24"/>
      <c r="AK94" s="24"/>
      <c r="AL94" s="24"/>
      <c r="AM94" s="24"/>
      <c r="AN94" s="24"/>
      <c r="AO94" s="24"/>
      <c r="AP94" s="24"/>
    </row>
    <row r="95" spans="1:42" s="103" customFormat="1" ht="29.25" x14ac:dyDescent="0.25">
      <c r="A95" s="118" t="s">
        <v>244</v>
      </c>
      <c r="B95" s="109" t="s">
        <v>245</v>
      </c>
      <c r="C95" s="101">
        <v>0.5</v>
      </c>
      <c r="D95" s="117" t="s">
        <v>246</v>
      </c>
      <c r="E95" s="133">
        <v>0</v>
      </c>
      <c r="F95" s="134">
        <v>9</v>
      </c>
      <c r="G95" s="133">
        <v>9</v>
      </c>
      <c r="H95" s="135">
        <f t="shared" si="13"/>
        <v>9</v>
      </c>
      <c r="I95" s="22">
        <v>0</v>
      </c>
      <c r="J95" s="22">
        <v>0</v>
      </c>
      <c r="K95" s="23">
        <v>9</v>
      </c>
      <c r="L95" s="23">
        <v>0</v>
      </c>
      <c r="M95" s="23">
        <v>0</v>
      </c>
      <c r="N95" s="23">
        <v>0</v>
      </c>
      <c r="O95" s="23">
        <v>0</v>
      </c>
      <c r="P95" s="102">
        <v>0</v>
      </c>
      <c r="Q95" s="102">
        <v>0</v>
      </c>
      <c r="R95" s="102">
        <v>0</v>
      </c>
      <c r="S95" s="102">
        <v>0</v>
      </c>
      <c r="T95" s="102">
        <v>0</v>
      </c>
      <c r="U95" s="102">
        <v>0</v>
      </c>
      <c r="V95" s="102">
        <v>0</v>
      </c>
      <c r="W95" s="102">
        <v>0</v>
      </c>
      <c r="X95" s="102">
        <v>0</v>
      </c>
      <c r="Y95" s="102">
        <v>0</v>
      </c>
      <c r="Z95" s="102">
        <v>0</v>
      </c>
      <c r="AA95" s="102">
        <v>0</v>
      </c>
      <c r="AB95" s="102">
        <v>0</v>
      </c>
      <c r="AC95" s="116">
        <f t="shared" si="14"/>
        <v>9</v>
      </c>
      <c r="AD95" s="113">
        <f t="shared" si="15"/>
        <v>0</v>
      </c>
      <c r="AE95" s="24"/>
      <c r="AF95" s="24"/>
      <c r="AG95" s="24"/>
      <c r="AH95" s="24"/>
      <c r="AI95" s="24"/>
      <c r="AJ95" s="24"/>
      <c r="AK95" s="24"/>
      <c r="AL95" s="24"/>
      <c r="AM95" s="24"/>
      <c r="AN95" s="24"/>
      <c r="AO95" s="24"/>
      <c r="AP95" s="24"/>
    </row>
    <row r="96" spans="1:42" s="103" customFormat="1" ht="100.5" x14ac:dyDescent="0.25">
      <c r="A96" s="107" t="s">
        <v>247</v>
      </c>
      <c r="B96" s="109" t="s">
        <v>248</v>
      </c>
      <c r="C96" s="101">
        <v>0.9</v>
      </c>
      <c r="D96" s="110" t="s">
        <v>249</v>
      </c>
      <c r="E96" s="133">
        <v>0</v>
      </c>
      <c r="F96" s="134">
        <v>15</v>
      </c>
      <c r="G96" s="133">
        <v>15</v>
      </c>
      <c r="H96" s="135">
        <f t="shared" si="13"/>
        <v>15</v>
      </c>
      <c r="I96" s="22">
        <v>0</v>
      </c>
      <c r="J96" s="22">
        <v>0</v>
      </c>
      <c r="K96" s="23">
        <v>9</v>
      </c>
      <c r="L96" s="23">
        <v>6</v>
      </c>
      <c r="M96" s="23">
        <v>0</v>
      </c>
      <c r="N96" s="23">
        <v>0</v>
      </c>
      <c r="O96" s="23">
        <v>0</v>
      </c>
      <c r="P96" s="102">
        <v>0</v>
      </c>
      <c r="Q96" s="102">
        <v>0</v>
      </c>
      <c r="R96" s="102">
        <v>0</v>
      </c>
      <c r="S96" s="102">
        <v>0</v>
      </c>
      <c r="T96" s="102">
        <v>0</v>
      </c>
      <c r="U96" s="102">
        <v>0</v>
      </c>
      <c r="V96" s="102">
        <v>0</v>
      </c>
      <c r="W96" s="102">
        <v>0</v>
      </c>
      <c r="X96" s="102">
        <v>0</v>
      </c>
      <c r="Y96" s="102">
        <v>0</v>
      </c>
      <c r="Z96" s="102">
        <v>0</v>
      </c>
      <c r="AA96" s="102">
        <v>0</v>
      </c>
      <c r="AB96" s="102">
        <v>0</v>
      </c>
      <c r="AC96" s="116">
        <f t="shared" si="14"/>
        <v>15</v>
      </c>
      <c r="AD96" s="113">
        <f t="shared" si="15"/>
        <v>0</v>
      </c>
      <c r="AE96" s="24"/>
      <c r="AF96" s="24"/>
      <c r="AG96" s="24"/>
      <c r="AH96" s="24"/>
      <c r="AI96" s="24"/>
      <c r="AJ96" s="24"/>
      <c r="AK96" s="24"/>
      <c r="AL96" s="24"/>
      <c r="AM96" s="24"/>
      <c r="AN96" s="24"/>
      <c r="AO96" s="24"/>
      <c r="AP96" s="24"/>
    </row>
    <row r="97" spans="1:42" s="103" customFormat="1" ht="57.75" x14ac:dyDescent="0.25">
      <c r="A97" s="107" t="s">
        <v>250</v>
      </c>
      <c r="B97" s="109" t="s">
        <v>251</v>
      </c>
      <c r="C97" s="101">
        <v>0.8</v>
      </c>
      <c r="D97" s="117" t="s">
        <v>252</v>
      </c>
      <c r="E97" s="133">
        <v>0</v>
      </c>
      <c r="F97" s="134">
        <v>6</v>
      </c>
      <c r="G97" s="133">
        <v>6</v>
      </c>
      <c r="H97" s="135">
        <f t="shared" si="13"/>
        <v>6</v>
      </c>
      <c r="I97" s="22">
        <v>0</v>
      </c>
      <c r="J97" s="22">
        <v>0</v>
      </c>
      <c r="K97" s="23">
        <v>3</v>
      </c>
      <c r="L97" s="23">
        <v>3</v>
      </c>
      <c r="M97" s="23">
        <v>0</v>
      </c>
      <c r="N97" s="23">
        <v>0</v>
      </c>
      <c r="O97" s="23">
        <v>0</v>
      </c>
      <c r="P97" s="102">
        <v>0</v>
      </c>
      <c r="Q97" s="102">
        <v>0</v>
      </c>
      <c r="R97" s="102">
        <v>0</v>
      </c>
      <c r="S97" s="102">
        <v>0</v>
      </c>
      <c r="T97" s="102">
        <v>0</v>
      </c>
      <c r="U97" s="102">
        <v>0</v>
      </c>
      <c r="V97" s="102">
        <v>0</v>
      </c>
      <c r="W97" s="102">
        <v>0</v>
      </c>
      <c r="X97" s="102">
        <v>0</v>
      </c>
      <c r="Y97" s="102">
        <v>0</v>
      </c>
      <c r="Z97" s="102">
        <v>0</v>
      </c>
      <c r="AA97" s="102">
        <v>0</v>
      </c>
      <c r="AB97" s="102">
        <v>0</v>
      </c>
      <c r="AC97" s="116">
        <f t="shared" si="14"/>
        <v>6</v>
      </c>
      <c r="AD97" s="113">
        <f t="shared" si="15"/>
        <v>0</v>
      </c>
      <c r="AE97" s="24"/>
      <c r="AF97" s="24"/>
      <c r="AG97" s="24"/>
      <c r="AH97" s="24"/>
      <c r="AI97" s="24"/>
      <c r="AJ97" s="24"/>
      <c r="AK97" s="24"/>
      <c r="AL97" s="24"/>
      <c r="AM97" s="24"/>
      <c r="AN97" s="24"/>
      <c r="AO97" s="24"/>
      <c r="AP97" s="24"/>
    </row>
    <row r="98" spans="1:42" s="103" customFormat="1" ht="72" x14ac:dyDescent="0.25">
      <c r="A98" s="107" t="s">
        <v>253</v>
      </c>
      <c r="B98" s="109" t="s">
        <v>254</v>
      </c>
      <c r="C98" s="101">
        <v>243</v>
      </c>
      <c r="D98" s="117" t="s">
        <v>255</v>
      </c>
      <c r="E98" s="133">
        <v>0</v>
      </c>
      <c r="F98" s="134">
        <v>3800</v>
      </c>
      <c r="G98" s="133">
        <v>2900</v>
      </c>
      <c r="H98" s="135">
        <f t="shared" si="13"/>
        <v>150</v>
      </c>
      <c r="I98" s="22">
        <v>0</v>
      </c>
      <c r="J98" s="22">
        <v>0</v>
      </c>
      <c r="K98" s="23">
        <v>0</v>
      </c>
      <c r="L98" s="23">
        <v>0</v>
      </c>
      <c r="M98" s="23">
        <v>0</v>
      </c>
      <c r="N98" s="23">
        <v>50</v>
      </c>
      <c r="O98" s="23">
        <v>100</v>
      </c>
      <c r="P98" s="102">
        <v>200</v>
      </c>
      <c r="Q98" s="102">
        <v>200</v>
      </c>
      <c r="R98" s="102">
        <v>200</v>
      </c>
      <c r="S98" s="102">
        <v>200</v>
      </c>
      <c r="T98" s="102">
        <v>200</v>
      </c>
      <c r="U98" s="102">
        <v>200</v>
      </c>
      <c r="V98" s="102">
        <v>200</v>
      </c>
      <c r="W98" s="102">
        <v>200</v>
      </c>
      <c r="X98" s="102">
        <v>200</v>
      </c>
      <c r="Y98" s="102">
        <v>200</v>
      </c>
      <c r="Z98" s="102">
        <v>200</v>
      </c>
      <c r="AA98" s="102">
        <v>200</v>
      </c>
      <c r="AB98" s="102">
        <v>200</v>
      </c>
      <c r="AC98" s="116">
        <f t="shared" si="14"/>
        <v>2750</v>
      </c>
      <c r="AD98" s="113">
        <f t="shared" si="15"/>
        <v>1050</v>
      </c>
      <c r="AE98" s="24"/>
      <c r="AF98" s="24"/>
      <c r="AG98" s="24"/>
      <c r="AH98" s="24"/>
      <c r="AI98" s="24"/>
      <c r="AJ98" s="24"/>
      <c r="AK98" s="24"/>
      <c r="AL98" s="24"/>
      <c r="AM98" s="24"/>
      <c r="AN98" s="24"/>
      <c r="AO98" s="24"/>
      <c r="AP98" s="24"/>
    </row>
    <row r="99" spans="1:42" s="103" customFormat="1" ht="29.25" x14ac:dyDescent="0.25">
      <c r="A99" s="108" t="s">
        <v>256</v>
      </c>
      <c r="B99" s="110" t="s">
        <v>257</v>
      </c>
      <c r="C99" s="104">
        <v>2.9</v>
      </c>
      <c r="D99" s="117" t="s">
        <v>258</v>
      </c>
      <c r="E99" s="133">
        <v>0</v>
      </c>
      <c r="F99" s="134">
        <v>40</v>
      </c>
      <c r="G99" s="133">
        <v>40</v>
      </c>
      <c r="H99" s="135">
        <f t="shared" si="13"/>
        <v>0</v>
      </c>
      <c r="I99" s="22">
        <v>0</v>
      </c>
      <c r="J99" s="22">
        <v>0</v>
      </c>
      <c r="K99" s="23">
        <v>0</v>
      </c>
      <c r="L99" s="23">
        <v>0</v>
      </c>
      <c r="M99" s="23">
        <v>0</v>
      </c>
      <c r="N99" s="23">
        <v>0</v>
      </c>
      <c r="O99" s="23">
        <v>0</v>
      </c>
      <c r="P99" s="102">
        <v>0</v>
      </c>
      <c r="Q99" s="102">
        <v>0</v>
      </c>
      <c r="R99" s="102">
        <v>15</v>
      </c>
      <c r="S99" s="102">
        <v>15</v>
      </c>
      <c r="T99" s="102">
        <v>10</v>
      </c>
      <c r="U99" s="102">
        <v>0</v>
      </c>
      <c r="V99" s="102">
        <v>0</v>
      </c>
      <c r="W99" s="102">
        <v>0</v>
      </c>
      <c r="X99" s="102">
        <v>0</v>
      </c>
      <c r="Y99" s="102">
        <v>0</v>
      </c>
      <c r="Z99" s="102">
        <v>0</v>
      </c>
      <c r="AA99" s="102">
        <v>0</v>
      </c>
      <c r="AB99" s="104">
        <v>0</v>
      </c>
      <c r="AC99" s="116">
        <f t="shared" si="14"/>
        <v>40</v>
      </c>
      <c r="AD99" s="113">
        <f t="shared" si="15"/>
        <v>0</v>
      </c>
      <c r="AE99" s="24"/>
      <c r="AF99" s="24"/>
      <c r="AG99" s="24"/>
      <c r="AH99" s="24"/>
      <c r="AI99" s="24"/>
      <c r="AJ99" s="24"/>
      <c r="AK99" s="24"/>
      <c r="AL99" s="24"/>
      <c r="AM99" s="24"/>
      <c r="AN99" s="24"/>
      <c r="AO99" s="24"/>
      <c r="AP99" s="24"/>
    </row>
    <row r="100" spans="1:42" s="103" customFormat="1" ht="100.5" x14ac:dyDescent="0.25">
      <c r="A100" s="108" t="s">
        <v>259</v>
      </c>
      <c r="B100" s="121" t="s">
        <v>260</v>
      </c>
      <c r="C100" s="104">
        <v>0.11</v>
      </c>
      <c r="D100" s="117" t="s">
        <v>261</v>
      </c>
      <c r="E100" s="133">
        <v>0</v>
      </c>
      <c r="F100" s="134">
        <v>42</v>
      </c>
      <c r="G100" s="133">
        <v>52</v>
      </c>
      <c r="H100" s="135">
        <f t="shared" si="13"/>
        <v>0</v>
      </c>
      <c r="I100" s="22">
        <v>16</v>
      </c>
      <c r="J100" s="22">
        <v>0</v>
      </c>
      <c r="K100" s="23">
        <v>0</v>
      </c>
      <c r="L100" s="23">
        <v>0</v>
      </c>
      <c r="M100" s="23">
        <v>0</v>
      </c>
      <c r="N100" s="23">
        <v>0</v>
      </c>
      <c r="O100" s="23">
        <v>0</v>
      </c>
      <c r="P100" s="102">
        <v>0</v>
      </c>
      <c r="Q100" s="102">
        <v>0</v>
      </c>
      <c r="R100" s="102">
        <v>15</v>
      </c>
      <c r="S100" s="102">
        <v>15</v>
      </c>
      <c r="T100" s="102">
        <v>10</v>
      </c>
      <c r="U100" s="102">
        <v>0</v>
      </c>
      <c r="V100" s="102">
        <v>0</v>
      </c>
      <c r="W100" s="102">
        <v>0</v>
      </c>
      <c r="X100" s="102">
        <v>0</v>
      </c>
      <c r="Y100" s="102">
        <v>0</v>
      </c>
      <c r="Z100" s="102">
        <v>0</v>
      </c>
      <c r="AA100" s="102">
        <v>0</v>
      </c>
      <c r="AB100" s="104">
        <v>0</v>
      </c>
      <c r="AC100" s="116">
        <f t="shared" si="14"/>
        <v>56</v>
      </c>
      <c r="AD100" s="113">
        <v>0</v>
      </c>
      <c r="AE100" s="24"/>
      <c r="AF100" s="24"/>
      <c r="AG100" s="24"/>
      <c r="AH100" s="24"/>
      <c r="AI100" s="24"/>
      <c r="AJ100" s="24"/>
      <c r="AK100" s="24"/>
      <c r="AL100" s="24"/>
      <c r="AM100" s="24"/>
      <c r="AN100" s="24"/>
      <c r="AO100" s="24"/>
      <c r="AP100" s="24"/>
    </row>
    <row r="101" spans="1:42" s="103" customFormat="1" ht="43.5" x14ac:dyDescent="0.25">
      <c r="A101" s="119" t="s">
        <v>262</v>
      </c>
      <c r="B101" s="109" t="s">
        <v>263</v>
      </c>
      <c r="C101" s="101">
        <v>0.35</v>
      </c>
      <c r="D101" s="117" t="s">
        <v>264</v>
      </c>
      <c r="E101" s="133">
        <v>0</v>
      </c>
      <c r="F101" s="134">
        <v>12</v>
      </c>
      <c r="G101" s="133">
        <v>12</v>
      </c>
      <c r="H101" s="135">
        <f t="shared" si="13"/>
        <v>12</v>
      </c>
      <c r="I101" s="22">
        <v>0</v>
      </c>
      <c r="J101" s="22">
        <v>0</v>
      </c>
      <c r="K101" s="23">
        <v>0</v>
      </c>
      <c r="L101" s="23">
        <v>12</v>
      </c>
      <c r="M101" s="23">
        <v>0</v>
      </c>
      <c r="N101" s="23">
        <v>0</v>
      </c>
      <c r="O101" s="23">
        <v>0</v>
      </c>
      <c r="P101" s="102">
        <v>0</v>
      </c>
      <c r="Q101" s="102">
        <v>0</v>
      </c>
      <c r="R101" s="102">
        <v>0</v>
      </c>
      <c r="S101" s="102">
        <v>0</v>
      </c>
      <c r="T101" s="102">
        <v>0</v>
      </c>
      <c r="U101" s="102">
        <v>0</v>
      </c>
      <c r="V101" s="102">
        <v>0</v>
      </c>
      <c r="W101" s="102">
        <v>0</v>
      </c>
      <c r="X101" s="102">
        <v>0</v>
      </c>
      <c r="Y101" s="102">
        <v>0</v>
      </c>
      <c r="Z101" s="102">
        <v>0</v>
      </c>
      <c r="AA101" s="102">
        <v>0</v>
      </c>
      <c r="AB101" s="102">
        <v>0</v>
      </c>
      <c r="AC101" s="116">
        <f t="shared" si="14"/>
        <v>12</v>
      </c>
      <c r="AD101" s="113">
        <f t="shared" si="15"/>
        <v>0</v>
      </c>
      <c r="AE101" s="24"/>
      <c r="AF101" s="24"/>
      <c r="AG101" s="24"/>
      <c r="AH101" s="24"/>
      <c r="AI101" s="24"/>
      <c r="AJ101" s="24"/>
      <c r="AK101" s="24"/>
      <c r="AL101" s="24"/>
      <c r="AM101" s="24"/>
      <c r="AN101" s="24"/>
      <c r="AO101" s="24"/>
      <c r="AP101" s="24"/>
    </row>
    <row r="102" spans="1:42" s="103" customFormat="1" ht="43.5" x14ac:dyDescent="0.25">
      <c r="A102" s="107" t="s">
        <v>265</v>
      </c>
      <c r="B102" s="109" t="s">
        <v>266</v>
      </c>
      <c r="C102" s="101">
        <v>1.4</v>
      </c>
      <c r="D102" s="110" t="s">
        <v>267</v>
      </c>
      <c r="E102" s="133">
        <v>0</v>
      </c>
      <c r="F102" s="134">
        <v>23</v>
      </c>
      <c r="G102" s="133">
        <v>23</v>
      </c>
      <c r="H102" s="135">
        <f t="shared" si="13"/>
        <v>23</v>
      </c>
      <c r="I102" s="22">
        <v>0</v>
      </c>
      <c r="J102" s="22">
        <v>0</v>
      </c>
      <c r="K102" s="23">
        <v>10</v>
      </c>
      <c r="L102" s="23">
        <v>13</v>
      </c>
      <c r="M102" s="23">
        <v>0</v>
      </c>
      <c r="N102" s="23">
        <v>0</v>
      </c>
      <c r="O102" s="23">
        <v>0</v>
      </c>
      <c r="P102" s="102">
        <v>0</v>
      </c>
      <c r="Q102" s="102">
        <v>0</v>
      </c>
      <c r="R102" s="102">
        <v>0</v>
      </c>
      <c r="S102" s="102">
        <v>0</v>
      </c>
      <c r="T102" s="102">
        <v>0</v>
      </c>
      <c r="U102" s="102">
        <v>0</v>
      </c>
      <c r="V102" s="102">
        <v>0</v>
      </c>
      <c r="W102" s="102">
        <v>0</v>
      </c>
      <c r="X102" s="102">
        <v>0</v>
      </c>
      <c r="Y102" s="102">
        <v>0</v>
      </c>
      <c r="Z102" s="102">
        <v>0</v>
      </c>
      <c r="AA102" s="102">
        <v>0</v>
      </c>
      <c r="AB102" s="102">
        <v>0</v>
      </c>
      <c r="AC102" s="116">
        <f t="shared" si="14"/>
        <v>23</v>
      </c>
      <c r="AD102" s="113">
        <f t="shared" si="15"/>
        <v>0</v>
      </c>
      <c r="AE102" s="24"/>
      <c r="AF102" s="24"/>
      <c r="AG102" s="24"/>
      <c r="AH102" s="24"/>
      <c r="AI102" s="24"/>
      <c r="AJ102" s="24"/>
      <c r="AK102" s="24"/>
      <c r="AL102" s="24"/>
      <c r="AM102" s="24"/>
      <c r="AN102" s="24"/>
      <c r="AO102" s="24"/>
      <c r="AP102" s="24"/>
    </row>
    <row r="103" spans="1:42" ht="128.25" x14ac:dyDescent="0.25">
      <c r="A103" s="5" t="s">
        <v>268</v>
      </c>
      <c r="B103" s="5" t="s">
        <v>269</v>
      </c>
      <c r="C103" s="5">
        <v>4.7</v>
      </c>
      <c r="D103" s="5" t="s">
        <v>270</v>
      </c>
      <c r="E103" s="142">
        <v>0</v>
      </c>
      <c r="F103" s="142">
        <v>35</v>
      </c>
      <c r="G103" s="140">
        <f>SUM(E103+AC103)</f>
        <v>35</v>
      </c>
      <c r="H103" s="135">
        <f t="shared" si="13"/>
        <v>15</v>
      </c>
      <c r="I103" s="89">
        <v>0</v>
      </c>
      <c r="J103" s="89">
        <v>0</v>
      </c>
      <c r="K103" s="3">
        <v>0</v>
      </c>
      <c r="L103" s="3">
        <v>0</v>
      </c>
      <c r="M103" s="3">
        <v>0</v>
      </c>
      <c r="N103" s="23">
        <v>0</v>
      </c>
      <c r="O103" s="23">
        <v>15</v>
      </c>
      <c r="P103" s="88">
        <v>20</v>
      </c>
      <c r="Q103" s="88">
        <v>0</v>
      </c>
      <c r="R103" s="88">
        <v>0</v>
      </c>
      <c r="S103" s="88">
        <v>0</v>
      </c>
      <c r="T103" s="88">
        <v>0</v>
      </c>
      <c r="U103" s="88">
        <v>0</v>
      </c>
      <c r="V103" s="88">
        <v>0</v>
      </c>
      <c r="W103" s="88">
        <v>0</v>
      </c>
      <c r="X103" s="88">
        <v>0</v>
      </c>
      <c r="Y103" s="88">
        <v>0</v>
      </c>
      <c r="Z103" s="88">
        <v>0</v>
      </c>
      <c r="AA103" s="88">
        <v>0</v>
      </c>
      <c r="AB103" s="88">
        <v>0</v>
      </c>
      <c r="AC103" s="36">
        <f>SUM(I103:AB103)</f>
        <v>35</v>
      </c>
      <c r="AD103" s="113">
        <f t="shared" si="15"/>
        <v>0</v>
      </c>
    </row>
    <row r="104" spans="1:42" s="103" customFormat="1" ht="43.5" x14ac:dyDescent="0.25">
      <c r="A104" s="119" t="s">
        <v>271</v>
      </c>
      <c r="B104" s="109" t="s">
        <v>272</v>
      </c>
      <c r="C104" s="101">
        <v>20.36</v>
      </c>
      <c r="D104" s="117" t="s">
        <v>273</v>
      </c>
      <c r="E104" s="133">
        <v>0</v>
      </c>
      <c r="F104" s="134">
        <v>410</v>
      </c>
      <c r="G104" s="134">
        <v>410</v>
      </c>
      <c r="H104" s="135">
        <f t="shared" si="13"/>
        <v>150</v>
      </c>
      <c r="I104" s="22">
        <v>0</v>
      </c>
      <c r="J104" s="22">
        <v>0</v>
      </c>
      <c r="K104" s="23">
        <v>0</v>
      </c>
      <c r="L104" s="23">
        <v>0</v>
      </c>
      <c r="M104" s="23">
        <v>30</v>
      </c>
      <c r="N104" s="23">
        <v>60</v>
      </c>
      <c r="O104" s="23">
        <v>60</v>
      </c>
      <c r="P104" s="102">
        <v>60</v>
      </c>
      <c r="Q104" s="102">
        <v>60</v>
      </c>
      <c r="R104" s="102">
        <v>60</v>
      </c>
      <c r="S104" s="102">
        <v>40</v>
      </c>
      <c r="T104" s="102">
        <v>40</v>
      </c>
      <c r="U104" s="102">
        <v>0</v>
      </c>
      <c r="V104" s="102">
        <v>0</v>
      </c>
      <c r="W104" s="102">
        <v>0</v>
      </c>
      <c r="X104" s="102">
        <v>0</v>
      </c>
      <c r="Y104" s="102">
        <v>0</v>
      </c>
      <c r="Z104" s="102">
        <v>0</v>
      </c>
      <c r="AA104" s="102">
        <v>0</v>
      </c>
      <c r="AB104" s="102">
        <v>0</v>
      </c>
      <c r="AC104" s="116">
        <f t="shared" si="14"/>
        <v>410</v>
      </c>
      <c r="AD104" s="113">
        <f t="shared" si="15"/>
        <v>0</v>
      </c>
      <c r="AE104" s="24"/>
      <c r="AF104" s="24"/>
      <c r="AG104" s="24"/>
      <c r="AH104" s="24"/>
      <c r="AI104" s="24"/>
      <c r="AJ104" s="24"/>
      <c r="AK104" s="24"/>
      <c r="AL104" s="24"/>
      <c r="AM104" s="24"/>
      <c r="AN104" s="24"/>
      <c r="AO104" s="24"/>
      <c r="AP104" s="24"/>
    </row>
    <row r="105" spans="1:42" s="103" customFormat="1" ht="57.75" x14ac:dyDescent="0.25">
      <c r="A105" s="108" t="s">
        <v>274</v>
      </c>
      <c r="B105" s="110" t="s">
        <v>275</v>
      </c>
      <c r="C105" s="104">
        <v>122</v>
      </c>
      <c r="D105" s="117" t="s">
        <v>276</v>
      </c>
      <c r="E105" s="133">
        <v>0</v>
      </c>
      <c r="F105" s="134">
        <v>1750</v>
      </c>
      <c r="G105" s="133">
        <v>1750</v>
      </c>
      <c r="H105" s="135">
        <f t="shared" si="13"/>
        <v>0</v>
      </c>
      <c r="I105" s="22">
        <v>0</v>
      </c>
      <c r="J105" s="22">
        <v>0</v>
      </c>
      <c r="K105" s="23">
        <v>0</v>
      </c>
      <c r="L105" s="23">
        <v>0</v>
      </c>
      <c r="M105" s="23">
        <v>0</v>
      </c>
      <c r="N105" s="23">
        <v>0</v>
      </c>
      <c r="O105" s="23">
        <v>0</v>
      </c>
      <c r="P105" s="102">
        <v>0</v>
      </c>
      <c r="Q105" s="102">
        <v>50</v>
      </c>
      <c r="R105" s="102">
        <v>150</v>
      </c>
      <c r="S105" s="102">
        <v>150</v>
      </c>
      <c r="T105" s="102">
        <v>150</v>
      </c>
      <c r="U105" s="102">
        <v>150</v>
      </c>
      <c r="V105" s="102">
        <v>150</v>
      </c>
      <c r="W105" s="102">
        <v>150</v>
      </c>
      <c r="X105" s="102">
        <v>150</v>
      </c>
      <c r="Y105" s="102">
        <v>150</v>
      </c>
      <c r="Z105" s="102">
        <v>150</v>
      </c>
      <c r="AA105" s="102">
        <v>150</v>
      </c>
      <c r="AB105" s="130">
        <v>150</v>
      </c>
      <c r="AC105" s="116">
        <f t="shared" si="14"/>
        <v>1700</v>
      </c>
      <c r="AD105" s="113">
        <f t="shared" si="15"/>
        <v>50</v>
      </c>
      <c r="AE105" s="24"/>
      <c r="AF105" s="24"/>
      <c r="AG105" s="24"/>
      <c r="AH105" s="24"/>
      <c r="AI105" s="24"/>
      <c r="AJ105" s="24"/>
      <c r="AK105" s="24"/>
      <c r="AL105" s="24"/>
      <c r="AM105" s="24"/>
      <c r="AN105" s="24"/>
      <c r="AO105" s="24"/>
      <c r="AP105" s="24"/>
    </row>
    <row r="106" spans="1:42" s="103" customFormat="1" ht="72" x14ac:dyDescent="0.25">
      <c r="A106" s="108" t="s">
        <v>277</v>
      </c>
      <c r="B106" s="110" t="s">
        <v>278</v>
      </c>
      <c r="C106" s="104">
        <v>10.6</v>
      </c>
      <c r="D106" s="117" t="s">
        <v>279</v>
      </c>
      <c r="E106" s="133">
        <v>0</v>
      </c>
      <c r="F106" s="134">
        <v>100</v>
      </c>
      <c r="G106" s="133">
        <v>100</v>
      </c>
      <c r="H106" s="135">
        <f t="shared" si="13"/>
        <v>0</v>
      </c>
      <c r="I106" s="22">
        <v>0</v>
      </c>
      <c r="J106" s="22">
        <v>0</v>
      </c>
      <c r="K106" s="23">
        <v>0</v>
      </c>
      <c r="L106" s="23">
        <v>0</v>
      </c>
      <c r="M106" s="23">
        <v>0</v>
      </c>
      <c r="N106" s="23">
        <v>0</v>
      </c>
      <c r="O106" s="23">
        <v>0</v>
      </c>
      <c r="P106" s="102">
        <v>0</v>
      </c>
      <c r="Q106" s="102">
        <v>0</v>
      </c>
      <c r="R106" s="102">
        <v>50</v>
      </c>
      <c r="S106" s="102">
        <v>50</v>
      </c>
      <c r="T106" s="102">
        <v>0</v>
      </c>
      <c r="U106" s="102">
        <v>0</v>
      </c>
      <c r="V106" s="102">
        <v>0</v>
      </c>
      <c r="W106" s="102">
        <v>0</v>
      </c>
      <c r="X106" s="102">
        <v>0</v>
      </c>
      <c r="Y106" s="102">
        <v>0</v>
      </c>
      <c r="Z106" s="102">
        <v>0</v>
      </c>
      <c r="AA106" s="102">
        <v>0</v>
      </c>
      <c r="AB106" s="104">
        <v>0</v>
      </c>
      <c r="AC106" s="116">
        <f t="shared" si="14"/>
        <v>100</v>
      </c>
      <c r="AD106" s="113">
        <f t="shared" si="15"/>
        <v>0</v>
      </c>
      <c r="AE106" s="24"/>
      <c r="AF106" s="24"/>
      <c r="AG106" s="24"/>
      <c r="AH106" s="24"/>
      <c r="AI106" s="24"/>
      <c r="AJ106" s="24"/>
      <c r="AK106" s="24"/>
      <c r="AL106" s="24"/>
      <c r="AM106" s="24"/>
      <c r="AN106" s="24"/>
      <c r="AO106" s="24"/>
      <c r="AP106" s="24"/>
    </row>
    <row r="107" spans="1:42" s="103" customFormat="1" ht="43.5" x14ac:dyDescent="0.25">
      <c r="A107" s="107" t="s">
        <v>280</v>
      </c>
      <c r="B107" s="109" t="s">
        <v>281</v>
      </c>
      <c r="C107" s="101">
        <v>317.7</v>
      </c>
      <c r="D107" s="117" t="s">
        <v>282</v>
      </c>
      <c r="E107" s="133">
        <v>0</v>
      </c>
      <c r="F107" s="134">
        <v>4900</v>
      </c>
      <c r="G107" s="133">
        <v>3400</v>
      </c>
      <c r="H107" s="135">
        <f t="shared" si="13"/>
        <v>0</v>
      </c>
      <c r="I107" s="22">
        <v>0</v>
      </c>
      <c r="J107" s="22">
        <v>0</v>
      </c>
      <c r="K107" s="23">
        <v>0</v>
      </c>
      <c r="L107" s="23">
        <v>0</v>
      </c>
      <c r="M107" s="23">
        <v>0</v>
      </c>
      <c r="N107" s="23">
        <v>0</v>
      </c>
      <c r="O107" s="23">
        <v>0</v>
      </c>
      <c r="P107" s="102">
        <v>0</v>
      </c>
      <c r="Q107" s="102">
        <v>50</v>
      </c>
      <c r="R107" s="102">
        <v>100</v>
      </c>
      <c r="S107" s="102">
        <v>150</v>
      </c>
      <c r="T107" s="102">
        <v>200</v>
      </c>
      <c r="U107" s="102">
        <v>200</v>
      </c>
      <c r="V107" s="102">
        <v>200</v>
      </c>
      <c r="W107" s="102">
        <v>200</v>
      </c>
      <c r="X107" s="102">
        <v>300</v>
      </c>
      <c r="Y107" s="102">
        <v>300</v>
      </c>
      <c r="Z107" s="102">
        <v>300</v>
      </c>
      <c r="AA107" s="102">
        <v>300</v>
      </c>
      <c r="AB107" s="102">
        <v>300</v>
      </c>
      <c r="AC107" s="116">
        <f t="shared" si="14"/>
        <v>2600</v>
      </c>
      <c r="AD107" s="113">
        <f t="shared" si="15"/>
        <v>2300</v>
      </c>
      <c r="AE107" s="24"/>
      <c r="AF107" s="24"/>
      <c r="AG107" s="24"/>
      <c r="AH107" s="24"/>
      <c r="AI107" s="24"/>
      <c r="AJ107" s="24"/>
      <c r="AK107" s="24"/>
      <c r="AL107" s="24"/>
      <c r="AM107" s="24"/>
      <c r="AN107" s="24"/>
      <c r="AO107" s="24"/>
      <c r="AP107" s="24"/>
    </row>
    <row r="108" spans="1:42" s="103" customFormat="1" ht="57.75" x14ac:dyDescent="0.25">
      <c r="A108" s="107" t="s">
        <v>283</v>
      </c>
      <c r="B108" s="109" t="s">
        <v>284</v>
      </c>
      <c r="C108" s="101">
        <v>253.89</v>
      </c>
      <c r="D108" s="117" t="s">
        <v>285</v>
      </c>
      <c r="E108" s="133">
        <v>0</v>
      </c>
      <c r="F108" s="134">
        <v>4000</v>
      </c>
      <c r="G108" s="133">
        <v>2900</v>
      </c>
      <c r="H108" s="135">
        <f t="shared" si="13"/>
        <v>0</v>
      </c>
      <c r="I108" s="22">
        <v>0</v>
      </c>
      <c r="J108" s="22">
        <v>0</v>
      </c>
      <c r="K108" s="23">
        <v>0</v>
      </c>
      <c r="L108" s="23">
        <v>0</v>
      </c>
      <c r="M108" s="23">
        <v>0</v>
      </c>
      <c r="N108" s="23">
        <v>0</v>
      </c>
      <c r="O108" s="23">
        <v>0</v>
      </c>
      <c r="P108" s="102">
        <v>50</v>
      </c>
      <c r="Q108" s="102">
        <v>100</v>
      </c>
      <c r="R108" s="102">
        <v>100</v>
      </c>
      <c r="S108" s="102">
        <v>200</v>
      </c>
      <c r="T108" s="102">
        <v>200</v>
      </c>
      <c r="U108" s="102">
        <v>200</v>
      </c>
      <c r="V108" s="102">
        <v>200</v>
      </c>
      <c r="W108" s="102">
        <v>200</v>
      </c>
      <c r="X108" s="102">
        <v>200</v>
      </c>
      <c r="Y108" s="102">
        <v>200</v>
      </c>
      <c r="Z108" s="102">
        <v>200</v>
      </c>
      <c r="AA108" s="102">
        <v>200</v>
      </c>
      <c r="AB108" s="102">
        <v>200</v>
      </c>
      <c r="AC108" s="116">
        <f t="shared" si="14"/>
        <v>2250</v>
      </c>
      <c r="AD108" s="113">
        <f t="shared" si="15"/>
        <v>1750</v>
      </c>
      <c r="AE108" s="24"/>
      <c r="AF108" s="24"/>
      <c r="AG108" s="24"/>
      <c r="AH108" s="24"/>
      <c r="AI108" s="24"/>
      <c r="AJ108" s="24"/>
      <c r="AK108" s="24"/>
      <c r="AL108" s="24"/>
      <c r="AM108" s="24"/>
      <c r="AN108" s="24"/>
      <c r="AO108" s="24"/>
      <c r="AP108" s="24"/>
    </row>
    <row r="109" spans="1:42" s="103" customFormat="1" ht="72" x14ac:dyDescent="0.25">
      <c r="A109" s="126" t="s">
        <v>286</v>
      </c>
      <c r="B109" s="109" t="s">
        <v>287</v>
      </c>
      <c r="C109" s="101">
        <v>2.8</v>
      </c>
      <c r="D109" s="117" t="s">
        <v>288</v>
      </c>
      <c r="E109" s="133">
        <v>0</v>
      </c>
      <c r="F109" s="134">
        <v>45</v>
      </c>
      <c r="G109" s="133">
        <v>45</v>
      </c>
      <c r="H109" s="135">
        <f t="shared" si="13"/>
        <v>0</v>
      </c>
      <c r="I109" s="22">
        <v>0</v>
      </c>
      <c r="J109" s="22">
        <v>0</v>
      </c>
      <c r="K109" s="23">
        <v>0</v>
      </c>
      <c r="L109" s="23">
        <v>0</v>
      </c>
      <c r="M109" s="23">
        <v>0</v>
      </c>
      <c r="N109" s="23">
        <v>0</v>
      </c>
      <c r="O109" s="23">
        <v>0</v>
      </c>
      <c r="P109" s="102">
        <v>0</v>
      </c>
      <c r="Q109" s="102">
        <v>20</v>
      </c>
      <c r="R109" s="102">
        <v>25</v>
      </c>
      <c r="S109" s="102">
        <v>0</v>
      </c>
      <c r="T109" s="102">
        <v>0</v>
      </c>
      <c r="U109" s="102">
        <v>0</v>
      </c>
      <c r="V109" s="102">
        <v>0</v>
      </c>
      <c r="W109" s="102">
        <v>0</v>
      </c>
      <c r="X109" s="102">
        <v>0</v>
      </c>
      <c r="Y109" s="102">
        <v>0</v>
      </c>
      <c r="Z109" s="102">
        <v>0</v>
      </c>
      <c r="AA109" s="102">
        <v>0</v>
      </c>
      <c r="AB109" s="102">
        <v>0</v>
      </c>
      <c r="AC109" s="116">
        <f t="shared" si="14"/>
        <v>45</v>
      </c>
      <c r="AD109" s="113">
        <f t="shared" si="15"/>
        <v>0</v>
      </c>
      <c r="AE109" s="24"/>
      <c r="AF109" s="24"/>
      <c r="AG109" s="24"/>
      <c r="AH109" s="24"/>
      <c r="AI109" s="24"/>
      <c r="AJ109" s="24"/>
      <c r="AK109" s="24"/>
      <c r="AL109" s="24"/>
      <c r="AM109" s="24"/>
      <c r="AN109" s="24"/>
      <c r="AO109" s="24"/>
      <c r="AP109" s="24"/>
    </row>
    <row r="110" spans="1:42" s="103" customFormat="1" ht="43.5" x14ac:dyDescent="0.25">
      <c r="A110" s="107" t="s">
        <v>289</v>
      </c>
      <c r="B110" s="121" t="s">
        <v>290</v>
      </c>
      <c r="C110" s="122">
        <v>4.05</v>
      </c>
      <c r="D110" s="117" t="s">
        <v>291</v>
      </c>
      <c r="E110" s="133">
        <v>0</v>
      </c>
      <c r="F110" s="134">
        <v>70</v>
      </c>
      <c r="G110" s="133">
        <v>70</v>
      </c>
      <c r="H110" s="135">
        <f t="shared" si="13"/>
        <v>70</v>
      </c>
      <c r="I110" s="22">
        <v>0</v>
      </c>
      <c r="J110" s="22">
        <v>0</v>
      </c>
      <c r="K110" s="23">
        <v>35</v>
      </c>
      <c r="L110" s="23">
        <v>35</v>
      </c>
      <c r="M110" s="23">
        <v>0</v>
      </c>
      <c r="N110" s="23">
        <v>0</v>
      </c>
      <c r="O110" s="23">
        <v>0</v>
      </c>
      <c r="P110" s="102">
        <v>0</v>
      </c>
      <c r="Q110" s="102">
        <v>0</v>
      </c>
      <c r="R110" s="102">
        <v>0</v>
      </c>
      <c r="S110" s="102">
        <v>0</v>
      </c>
      <c r="T110" s="102">
        <v>0</v>
      </c>
      <c r="U110" s="102">
        <v>0</v>
      </c>
      <c r="V110" s="102">
        <v>0</v>
      </c>
      <c r="W110" s="102">
        <v>0</v>
      </c>
      <c r="X110" s="102">
        <v>0</v>
      </c>
      <c r="Y110" s="102">
        <v>0</v>
      </c>
      <c r="Z110" s="102">
        <v>0</v>
      </c>
      <c r="AA110" s="102">
        <v>0</v>
      </c>
      <c r="AB110" s="102">
        <v>0</v>
      </c>
      <c r="AC110" s="116">
        <f t="shared" si="14"/>
        <v>70</v>
      </c>
      <c r="AD110" s="113">
        <f t="shared" si="15"/>
        <v>0</v>
      </c>
      <c r="AE110" s="24"/>
      <c r="AF110" s="24"/>
      <c r="AG110" s="24"/>
      <c r="AH110" s="24"/>
      <c r="AI110" s="24"/>
      <c r="AJ110" s="24"/>
      <c r="AK110" s="24"/>
      <c r="AL110" s="24"/>
      <c r="AM110" s="24"/>
      <c r="AN110" s="24"/>
      <c r="AO110" s="24"/>
      <c r="AP110" s="24"/>
    </row>
    <row r="111" spans="1:42" s="103" customFormat="1" ht="29.25" x14ac:dyDescent="0.25">
      <c r="A111" s="107" t="s">
        <v>292</v>
      </c>
      <c r="B111" s="117" t="s">
        <v>293</v>
      </c>
      <c r="C111" s="101">
        <v>1.7</v>
      </c>
      <c r="D111" s="161" t="s">
        <v>294</v>
      </c>
      <c r="E111" s="133">
        <v>0</v>
      </c>
      <c r="F111" s="134">
        <v>20</v>
      </c>
      <c r="G111" s="133">
        <v>20</v>
      </c>
      <c r="H111" s="135">
        <f t="shared" si="13"/>
        <v>20</v>
      </c>
      <c r="I111" s="22">
        <v>0</v>
      </c>
      <c r="J111" s="22">
        <v>0</v>
      </c>
      <c r="K111" s="23">
        <v>0</v>
      </c>
      <c r="L111" s="23">
        <v>10</v>
      </c>
      <c r="M111" s="23">
        <v>10</v>
      </c>
      <c r="N111" s="23">
        <v>0</v>
      </c>
      <c r="O111" s="23">
        <v>0</v>
      </c>
      <c r="P111" s="102">
        <v>0</v>
      </c>
      <c r="Q111" s="102">
        <v>0</v>
      </c>
      <c r="R111" s="102">
        <v>0</v>
      </c>
      <c r="S111" s="102">
        <v>0</v>
      </c>
      <c r="T111" s="102">
        <v>0</v>
      </c>
      <c r="U111" s="102">
        <v>0</v>
      </c>
      <c r="V111" s="102">
        <v>0</v>
      </c>
      <c r="W111" s="102">
        <v>0</v>
      </c>
      <c r="X111" s="102">
        <v>0</v>
      </c>
      <c r="Y111" s="102">
        <v>0</v>
      </c>
      <c r="Z111" s="102">
        <v>0</v>
      </c>
      <c r="AA111" s="102">
        <v>0</v>
      </c>
      <c r="AB111" s="102">
        <v>0</v>
      </c>
      <c r="AC111" s="116">
        <f t="shared" si="14"/>
        <v>20</v>
      </c>
      <c r="AD111" s="113">
        <f t="shared" si="15"/>
        <v>0</v>
      </c>
      <c r="AE111" s="24"/>
      <c r="AF111" s="24"/>
      <c r="AG111" s="24"/>
      <c r="AH111" s="24"/>
      <c r="AI111" s="24"/>
      <c r="AJ111" s="24"/>
      <c r="AK111" s="24"/>
      <c r="AL111" s="24"/>
      <c r="AM111" s="24"/>
      <c r="AN111" s="24"/>
      <c r="AO111" s="24"/>
      <c r="AP111" s="24"/>
    </row>
    <row r="112" spans="1:42" s="103" customFormat="1" ht="30" x14ac:dyDescent="0.25">
      <c r="A112" s="119" t="s">
        <v>295</v>
      </c>
      <c r="B112" s="120" t="s">
        <v>296</v>
      </c>
      <c r="C112" s="120">
        <v>1.34</v>
      </c>
      <c r="D112" s="117" t="s">
        <v>297</v>
      </c>
      <c r="E112" s="137">
        <v>0</v>
      </c>
      <c r="F112" s="138">
        <v>30</v>
      </c>
      <c r="G112" s="136">
        <v>30</v>
      </c>
      <c r="H112" s="135">
        <f t="shared" si="13"/>
        <v>30</v>
      </c>
      <c r="I112" s="22">
        <v>0</v>
      </c>
      <c r="J112" s="22">
        <v>0</v>
      </c>
      <c r="K112" s="23">
        <v>0</v>
      </c>
      <c r="L112" s="23">
        <v>15</v>
      </c>
      <c r="M112" s="23">
        <v>15</v>
      </c>
      <c r="N112" s="23">
        <v>0</v>
      </c>
      <c r="O112" s="23">
        <v>0</v>
      </c>
      <c r="P112" s="102">
        <v>0</v>
      </c>
      <c r="Q112" s="102">
        <v>0</v>
      </c>
      <c r="R112" s="102">
        <v>0</v>
      </c>
      <c r="S112" s="102">
        <v>0</v>
      </c>
      <c r="T112" s="102">
        <v>0</v>
      </c>
      <c r="U112" s="102">
        <v>0</v>
      </c>
      <c r="V112" s="102">
        <v>0</v>
      </c>
      <c r="W112" s="102">
        <v>0</v>
      </c>
      <c r="X112" s="102">
        <v>0</v>
      </c>
      <c r="Y112" s="102">
        <v>0</v>
      </c>
      <c r="Z112" s="102">
        <v>0</v>
      </c>
      <c r="AA112" s="102">
        <v>0</v>
      </c>
      <c r="AB112" s="102">
        <v>0</v>
      </c>
      <c r="AC112" s="116">
        <f t="shared" si="14"/>
        <v>30</v>
      </c>
      <c r="AD112" s="113">
        <f t="shared" si="15"/>
        <v>0</v>
      </c>
      <c r="AE112" s="24"/>
      <c r="AF112" s="24"/>
      <c r="AG112" s="24"/>
      <c r="AH112" s="24"/>
      <c r="AI112" s="24"/>
      <c r="AJ112" s="24"/>
      <c r="AK112" s="24"/>
      <c r="AL112" s="24"/>
      <c r="AM112" s="24"/>
      <c r="AN112" s="24"/>
      <c r="AO112" s="24"/>
      <c r="AP112" s="24"/>
    </row>
    <row r="113" spans="1:42" s="103" customFormat="1" ht="57.75" x14ac:dyDescent="0.25">
      <c r="A113" s="107" t="s">
        <v>298</v>
      </c>
      <c r="B113" s="123" t="s">
        <v>299</v>
      </c>
      <c r="C113" s="124">
        <v>12.48</v>
      </c>
      <c r="D113" s="117" t="s">
        <v>300</v>
      </c>
      <c r="E113" s="133">
        <v>0</v>
      </c>
      <c r="F113" s="134">
        <v>330</v>
      </c>
      <c r="G113" s="133">
        <v>330</v>
      </c>
      <c r="H113" s="135">
        <f t="shared" si="13"/>
        <v>0</v>
      </c>
      <c r="I113" s="22">
        <v>0</v>
      </c>
      <c r="J113" s="22">
        <v>0</v>
      </c>
      <c r="K113" s="23">
        <v>0</v>
      </c>
      <c r="L113" s="23">
        <v>0</v>
      </c>
      <c r="M113" s="23">
        <v>0</v>
      </c>
      <c r="N113" s="23">
        <v>0</v>
      </c>
      <c r="O113" s="23">
        <v>0</v>
      </c>
      <c r="P113" s="102">
        <v>20</v>
      </c>
      <c r="Q113" s="102">
        <v>40</v>
      </c>
      <c r="R113" s="102">
        <v>40</v>
      </c>
      <c r="S113" s="102">
        <v>40</v>
      </c>
      <c r="T113" s="102">
        <v>40</v>
      </c>
      <c r="U113" s="102">
        <v>40</v>
      </c>
      <c r="V113" s="102">
        <v>40</v>
      </c>
      <c r="W113" s="102">
        <v>40</v>
      </c>
      <c r="X113" s="102">
        <v>30</v>
      </c>
      <c r="Y113" s="102">
        <v>0</v>
      </c>
      <c r="Z113" s="102">
        <v>0</v>
      </c>
      <c r="AA113" s="102">
        <v>0</v>
      </c>
      <c r="AB113" s="102">
        <v>0</v>
      </c>
      <c r="AC113" s="116">
        <f t="shared" si="14"/>
        <v>330</v>
      </c>
      <c r="AD113" s="113">
        <f t="shared" si="15"/>
        <v>0</v>
      </c>
      <c r="AE113" s="24"/>
      <c r="AF113" s="24"/>
      <c r="AG113" s="24"/>
      <c r="AH113" s="24"/>
      <c r="AI113" s="24"/>
      <c r="AJ113" s="24"/>
      <c r="AK113" s="24"/>
      <c r="AL113" s="24"/>
      <c r="AM113" s="24"/>
      <c r="AN113" s="24"/>
      <c r="AO113" s="24"/>
      <c r="AP113" s="24"/>
    </row>
    <row r="114" spans="1:42" s="103" customFormat="1" ht="57.75" x14ac:dyDescent="0.25">
      <c r="A114" s="107" t="s">
        <v>301</v>
      </c>
      <c r="B114" s="109" t="s">
        <v>302</v>
      </c>
      <c r="C114" s="101">
        <v>6.5</v>
      </c>
      <c r="D114" s="117" t="s">
        <v>303</v>
      </c>
      <c r="E114" s="133">
        <v>0</v>
      </c>
      <c r="F114" s="134">
        <v>170</v>
      </c>
      <c r="G114" s="133">
        <v>170</v>
      </c>
      <c r="H114" s="135">
        <f t="shared" si="13"/>
        <v>0</v>
      </c>
      <c r="I114" s="22">
        <v>0</v>
      </c>
      <c r="J114" s="22">
        <v>0</v>
      </c>
      <c r="K114" s="23">
        <v>0</v>
      </c>
      <c r="L114" s="23">
        <v>0</v>
      </c>
      <c r="M114" s="23">
        <v>0</v>
      </c>
      <c r="N114" s="23">
        <v>0</v>
      </c>
      <c r="O114" s="23">
        <v>0</v>
      </c>
      <c r="P114" s="102">
        <v>0</v>
      </c>
      <c r="Q114" s="102">
        <v>0</v>
      </c>
      <c r="R114" s="102">
        <v>20</v>
      </c>
      <c r="S114" s="102">
        <v>35</v>
      </c>
      <c r="T114" s="102">
        <v>35</v>
      </c>
      <c r="U114" s="102">
        <v>35</v>
      </c>
      <c r="V114" s="102">
        <v>35</v>
      </c>
      <c r="W114" s="102">
        <v>10</v>
      </c>
      <c r="X114" s="102">
        <v>0</v>
      </c>
      <c r="Y114" s="102">
        <v>0</v>
      </c>
      <c r="Z114" s="102">
        <v>0</v>
      </c>
      <c r="AA114" s="102">
        <v>0</v>
      </c>
      <c r="AB114" s="102">
        <v>0</v>
      </c>
      <c r="AC114" s="116">
        <f t="shared" si="14"/>
        <v>170</v>
      </c>
      <c r="AD114" s="113">
        <f t="shared" si="15"/>
        <v>0</v>
      </c>
      <c r="AE114" s="24"/>
      <c r="AF114" s="24"/>
      <c r="AG114" s="24"/>
      <c r="AH114" s="24"/>
      <c r="AI114" s="24"/>
      <c r="AJ114" s="24"/>
      <c r="AK114" s="24"/>
      <c r="AL114" s="24"/>
      <c r="AM114" s="24"/>
      <c r="AN114" s="24"/>
      <c r="AO114" s="24"/>
      <c r="AP114" s="24"/>
    </row>
    <row r="115" spans="1:42" s="103" customFormat="1" ht="43.5" x14ac:dyDescent="0.25">
      <c r="A115" s="107" t="s">
        <v>304</v>
      </c>
      <c r="B115" s="109" t="s">
        <v>305</v>
      </c>
      <c r="C115" s="26">
        <v>18.829999999999998</v>
      </c>
      <c r="D115" s="117" t="s">
        <v>306</v>
      </c>
      <c r="E115" s="133">
        <v>0</v>
      </c>
      <c r="F115" s="134">
        <v>330</v>
      </c>
      <c r="G115" s="133">
        <v>330</v>
      </c>
      <c r="H115" s="135">
        <f t="shared" si="13"/>
        <v>130</v>
      </c>
      <c r="I115" s="22">
        <v>0</v>
      </c>
      <c r="J115" s="22">
        <v>0</v>
      </c>
      <c r="K115" s="23">
        <v>0</v>
      </c>
      <c r="L115" s="23">
        <v>0</v>
      </c>
      <c r="M115" s="23">
        <v>30</v>
      </c>
      <c r="N115" s="23">
        <v>50</v>
      </c>
      <c r="O115" s="23">
        <v>50</v>
      </c>
      <c r="P115" s="102">
        <v>50</v>
      </c>
      <c r="Q115" s="102">
        <v>50</v>
      </c>
      <c r="R115" s="102">
        <v>50</v>
      </c>
      <c r="S115" s="102">
        <v>50</v>
      </c>
      <c r="T115" s="102">
        <v>0</v>
      </c>
      <c r="U115" s="102">
        <v>0</v>
      </c>
      <c r="V115" s="102">
        <v>0</v>
      </c>
      <c r="W115" s="102">
        <v>0</v>
      </c>
      <c r="X115" s="102">
        <v>0</v>
      </c>
      <c r="Y115" s="102">
        <v>0</v>
      </c>
      <c r="Z115" s="102">
        <v>0</v>
      </c>
      <c r="AA115" s="102">
        <v>0</v>
      </c>
      <c r="AB115" s="102">
        <v>0</v>
      </c>
      <c r="AC115" s="116">
        <f t="shared" si="14"/>
        <v>330</v>
      </c>
      <c r="AD115" s="113">
        <f t="shared" si="15"/>
        <v>0</v>
      </c>
      <c r="AE115" s="24"/>
      <c r="AF115" s="24"/>
      <c r="AG115" s="24"/>
      <c r="AH115" s="24"/>
      <c r="AI115" s="24"/>
      <c r="AJ115" s="24"/>
      <c r="AK115" s="24"/>
      <c r="AL115" s="24"/>
      <c r="AM115" s="24"/>
      <c r="AN115" s="24"/>
      <c r="AO115" s="24"/>
      <c r="AP115" s="24"/>
    </row>
    <row r="116" spans="1:42" s="103" customFormat="1" ht="43.5" x14ac:dyDescent="0.25">
      <c r="A116" s="107" t="s">
        <v>307</v>
      </c>
      <c r="B116" s="109" t="s">
        <v>308</v>
      </c>
      <c r="C116" s="101">
        <v>6.33</v>
      </c>
      <c r="D116" s="117" t="s">
        <v>309</v>
      </c>
      <c r="E116" s="133">
        <v>0</v>
      </c>
      <c r="F116" s="134">
        <v>120</v>
      </c>
      <c r="G116" s="133">
        <v>120</v>
      </c>
      <c r="H116" s="135">
        <f t="shared" si="13"/>
        <v>0</v>
      </c>
      <c r="I116" s="22">
        <v>0</v>
      </c>
      <c r="J116" s="22">
        <v>0</v>
      </c>
      <c r="K116" s="23">
        <v>0</v>
      </c>
      <c r="L116" s="23">
        <v>0</v>
      </c>
      <c r="M116" s="23">
        <v>0</v>
      </c>
      <c r="N116" s="23">
        <v>0</v>
      </c>
      <c r="O116" s="23">
        <v>0</v>
      </c>
      <c r="P116" s="102">
        <v>0</v>
      </c>
      <c r="Q116" s="102">
        <v>0</v>
      </c>
      <c r="R116" s="102">
        <v>20</v>
      </c>
      <c r="S116" s="102">
        <v>40</v>
      </c>
      <c r="T116" s="102">
        <v>40</v>
      </c>
      <c r="U116" s="102">
        <v>20</v>
      </c>
      <c r="V116" s="102">
        <v>0</v>
      </c>
      <c r="W116" s="102">
        <v>0</v>
      </c>
      <c r="X116" s="102">
        <v>0</v>
      </c>
      <c r="Y116" s="102">
        <v>0</v>
      </c>
      <c r="Z116" s="102">
        <v>0</v>
      </c>
      <c r="AA116" s="102">
        <v>0</v>
      </c>
      <c r="AB116" s="102">
        <v>0</v>
      </c>
      <c r="AC116" s="116">
        <f t="shared" si="14"/>
        <v>120</v>
      </c>
      <c r="AD116" s="113">
        <f t="shared" si="15"/>
        <v>0</v>
      </c>
      <c r="AE116" s="24"/>
      <c r="AF116" s="24"/>
      <c r="AG116" s="24"/>
      <c r="AH116" s="24"/>
      <c r="AI116" s="24"/>
      <c r="AJ116" s="24"/>
      <c r="AK116" s="24"/>
      <c r="AL116" s="24"/>
      <c r="AM116" s="24"/>
      <c r="AN116" s="24"/>
      <c r="AO116" s="24"/>
      <c r="AP116" s="24"/>
    </row>
    <row r="117" spans="1:42" s="103" customFormat="1" ht="72" x14ac:dyDescent="0.25">
      <c r="A117" s="107" t="s">
        <v>310</v>
      </c>
      <c r="B117" s="109" t="s">
        <v>311</v>
      </c>
      <c r="C117" s="101">
        <v>2.15</v>
      </c>
      <c r="D117" s="117" t="s">
        <v>312</v>
      </c>
      <c r="E117" s="133">
        <v>0</v>
      </c>
      <c r="F117" s="134">
        <v>50</v>
      </c>
      <c r="G117" s="133">
        <v>50</v>
      </c>
      <c r="H117" s="135">
        <f t="shared" si="13"/>
        <v>0</v>
      </c>
      <c r="I117" s="22">
        <v>0</v>
      </c>
      <c r="J117" s="22">
        <v>0</v>
      </c>
      <c r="K117" s="23">
        <v>0</v>
      </c>
      <c r="L117" s="23">
        <v>0</v>
      </c>
      <c r="M117" s="23">
        <v>0</v>
      </c>
      <c r="N117" s="23">
        <v>0</v>
      </c>
      <c r="O117" s="23">
        <v>0</v>
      </c>
      <c r="P117" s="102">
        <v>0</v>
      </c>
      <c r="Q117" s="102">
        <v>25</v>
      </c>
      <c r="R117" s="102">
        <v>25</v>
      </c>
      <c r="S117" s="102">
        <v>0</v>
      </c>
      <c r="T117" s="102">
        <v>0</v>
      </c>
      <c r="U117" s="102">
        <v>0</v>
      </c>
      <c r="V117" s="102">
        <v>0</v>
      </c>
      <c r="W117" s="102">
        <v>0</v>
      </c>
      <c r="X117" s="102">
        <v>0</v>
      </c>
      <c r="Y117" s="102">
        <v>0</v>
      </c>
      <c r="Z117" s="102">
        <v>0</v>
      </c>
      <c r="AA117" s="102">
        <v>0</v>
      </c>
      <c r="AB117" s="102">
        <v>0</v>
      </c>
      <c r="AC117" s="116">
        <f t="shared" si="14"/>
        <v>50</v>
      </c>
      <c r="AD117" s="113">
        <f t="shared" si="15"/>
        <v>0</v>
      </c>
      <c r="AE117" s="24"/>
      <c r="AF117" s="24"/>
      <c r="AG117" s="24"/>
      <c r="AH117" s="24"/>
      <c r="AI117" s="24"/>
      <c r="AJ117" s="24"/>
      <c r="AK117" s="24"/>
      <c r="AL117" s="24"/>
      <c r="AM117" s="24"/>
      <c r="AN117" s="24"/>
      <c r="AO117" s="24"/>
      <c r="AP117" s="24"/>
    </row>
    <row r="118" spans="1:42" s="32" customFormat="1" ht="85.5" x14ac:dyDescent="0.25">
      <c r="A118" s="39" t="s">
        <v>313</v>
      </c>
      <c r="B118" s="39" t="s">
        <v>314</v>
      </c>
      <c r="C118" s="40">
        <v>1.8</v>
      </c>
      <c r="D118" s="5" t="s">
        <v>315</v>
      </c>
      <c r="E118" s="143">
        <v>0</v>
      </c>
      <c r="F118" s="143">
        <v>45</v>
      </c>
      <c r="G118" s="140">
        <f>SUM(E118+AC118)</f>
        <v>45</v>
      </c>
      <c r="H118" s="135">
        <f t="shared" si="13"/>
        <v>0</v>
      </c>
      <c r="I118" s="89">
        <v>0</v>
      </c>
      <c r="J118" s="89">
        <v>0</v>
      </c>
      <c r="K118" s="3">
        <v>0</v>
      </c>
      <c r="L118" s="3">
        <v>0</v>
      </c>
      <c r="M118" s="3">
        <v>0</v>
      </c>
      <c r="N118" s="23">
        <v>0</v>
      </c>
      <c r="O118" s="23">
        <v>0</v>
      </c>
      <c r="P118" s="102">
        <v>0</v>
      </c>
      <c r="Q118" s="93">
        <v>22</v>
      </c>
      <c r="R118" s="93">
        <v>23</v>
      </c>
      <c r="S118" s="93">
        <v>0</v>
      </c>
      <c r="T118" s="93">
        <v>0</v>
      </c>
      <c r="U118" s="93">
        <v>0</v>
      </c>
      <c r="V118" s="93">
        <v>0</v>
      </c>
      <c r="W118" s="93">
        <v>0</v>
      </c>
      <c r="X118" s="93">
        <v>0</v>
      </c>
      <c r="Y118" s="93">
        <v>0</v>
      </c>
      <c r="Z118" s="93">
        <v>0</v>
      </c>
      <c r="AA118" s="93">
        <v>0</v>
      </c>
      <c r="AB118" s="93">
        <v>0</v>
      </c>
      <c r="AC118" s="36">
        <f>SUM(I118:AB118)</f>
        <v>45</v>
      </c>
      <c r="AD118" s="113">
        <f t="shared" si="15"/>
        <v>0</v>
      </c>
    </row>
    <row r="119" spans="1:42" s="103" customFormat="1" ht="30" x14ac:dyDescent="0.25">
      <c r="A119" s="119" t="s">
        <v>316</v>
      </c>
      <c r="B119" s="125" t="s">
        <v>317</v>
      </c>
      <c r="C119" s="120">
        <v>6.1</v>
      </c>
      <c r="D119" s="117" t="s">
        <v>318</v>
      </c>
      <c r="E119" s="137">
        <v>0</v>
      </c>
      <c r="F119" s="138">
        <v>90</v>
      </c>
      <c r="G119" s="136">
        <v>90</v>
      </c>
      <c r="H119" s="135">
        <f t="shared" si="13"/>
        <v>90</v>
      </c>
      <c r="I119" s="22">
        <v>0</v>
      </c>
      <c r="J119" s="22">
        <v>0</v>
      </c>
      <c r="K119" s="23">
        <v>0</v>
      </c>
      <c r="L119" s="23">
        <v>30</v>
      </c>
      <c r="M119" s="23">
        <v>30</v>
      </c>
      <c r="N119" s="23">
        <v>30</v>
      </c>
      <c r="O119" s="23"/>
      <c r="P119" s="102">
        <v>0</v>
      </c>
      <c r="Q119" s="102">
        <v>0</v>
      </c>
      <c r="R119" s="102">
        <v>0</v>
      </c>
      <c r="S119" s="102">
        <v>0</v>
      </c>
      <c r="T119" s="102">
        <v>0</v>
      </c>
      <c r="U119" s="102">
        <v>0</v>
      </c>
      <c r="V119" s="102">
        <v>0</v>
      </c>
      <c r="W119" s="102">
        <v>0</v>
      </c>
      <c r="X119" s="102">
        <v>0</v>
      </c>
      <c r="Y119" s="102">
        <v>0</v>
      </c>
      <c r="Z119" s="102">
        <v>0</v>
      </c>
      <c r="AA119" s="102">
        <v>0</v>
      </c>
      <c r="AB119" s="102">
        <v>0</v>
      </c>
      <c r="AC119" s="116">
        <f t="shared" si="14"/>
        <v>90</v>
      </c>
      <c r="AD119" s="113">
        <f t="shared" si="15"/>
        <v>0</v>
      </c>
      <c r="AE119" s="24"/>
      <c r="AF119" s="24"/>
      <c r="AG119" s="24"/>
      <c r="AH119" s="24"/>
      <c r="AI119" s="24"/>
      <c r="AJ119" s="24"/>
      <c r="AK119" s="24"/>
      <c r="AL119" s="24"/>
      <c r="AM119" s="24"/>
      <c r="AN119" s="24"/>
      <c r="AO119" s="24"/>
      <c r="AP119" s="24"/>
    </row>
    <row r="120" spans="1:42" s="103" customFormat="1" ht="100.5" x14ac:dyDescent="0.25">
      <c r="A120" s="108" t="s">
        <v>319</v>
      </c>
      <c r="B120" s="110" t="s">
        <v>320</v>
      </c>
      <c r="C120" s="104">
        <v>23.91</v>
      </c>
      <c r="D120" s="110" t="s">
        <v>321</v>
      </c>
      <c r="E120" s="133">
        <v>0</v>
      </c>
      <c r="F120" s="134">
        <v>350</v>
      </c>
      <c r="G120" s="133">
        <v>350</v>
      </c>
      <c r="H120" s="135">
        <f t="shared" si="13"/>
        <v>220</v>
      </c>
      <c r="I120" s="22">
        <v>0</v>
      </c>
      <c r="J120" s="22">
        <v>0</v>
      </c>
      <c r="K120" s="23">
        <v>20</v>
      </c>
      <c r="L120" s="23">
        <v>50</v>
      </c>
      <c r="M120" s="23">
        <v>50</v>
      </c>
      <c r="N120" s="23">
        <v>50</v>
      </c>
      <c r="O120" s="23">
        <v>50</v>
      </c>
      <c r="P120" s="102">
        <v>50</v>
      </c>
      <c r="Q120" s="102">
        <v>50</v>
      </c>
      <c r="R120" s="102">
        <v>30</v>
      </c>
      <c r="S120" s="102">
        <v>0</v>
      </c>
      <c r="T120" s="102">
        <v>0</v>
      </c>
      <c r="U120" s="102">
        <v>0</v>
      </c>
      <c r="V120" s="102">
        <v>0</v>
      </c>
      <c r="W120" s="102">
        <v>0</v>
      </c>
      <c r="X120" s="102">
        <v>0</v>
      </c>
      <c r="Y120" s="102">
        <v>0</v>
      </c>
      <c r="Z120" s="102">
        <v>0</v>
      </c>
      <c r="AA120" s="102">
        <v>0</v>
      </c>
      <c r="AB120" s="104">
        <v>0</v>
      </c>
      <c r="AC120" s="116">
        <f t="shared" si="14"/>
        <v>350</v>
      </c>
      <c r="AD120" s="113">
        <f t="shared" si="15"/>
        <v>0</v>
      </c>
      <c r="AE120" s="24"/>
      <c r="AF120" s="24"/>
      <c r="AG120" s="24"/>
      <c r="AH120" s="24"/>
      <c r="AI120" s="24"/>
      <c r="AJ120" s="24"/>
      <c r="AK120" s="24"/>
      <c r="AL120" s="24"/>
      <c r="AM120" s="24"/>
      <c r="AN120" s="24"/>
      <c r="AO120" s="24"/>
      <c r="AP120" s="24"/>
    </row>
    <row r="121" spans="1:42" s="103" customFormat="1" ht="86.25" x14ac:dyDescent="0.25">
      <c r="A121" s="107" t="s">
        <v>322</v>
      </c>
      <c r="B121" s="109" t="s">
        <v>323</v>
      </c>
      <c r="C121" s="101">
        <v>99.55</v>
      </c>
      <c r="D121" s="117" t="s">
        <v>324</v>
      </c>
      <c r="E121" s="133">
        <v>0</v>
      </c>
      <c r="F121" s="134">
        <v>1100</v>
      </c>
      <c r="G121" s="133">
        <v>1100</v>
      </c>
      <c r="H121" s="135">
        <f t="shared" si="13"/>
        <v>0</v>
      </c>
      <c r="I121" s="22">
        <v>0</v>
      </c>
      <c r="J121" s="22">
        <v>0</v>
      </c>
      <c r="K121" s="23">
        <v>0</v>
      </c>
      <c r="L121" s="23">
        <v>0</v>
      </c>
      <c r="M121" s="23">
        <v>0</v>
      </c>
      <c r="N121" s="23">
        <v>0</v>
      </c>
      <c r="O121" s="23">
        <v>0</v>
      </c>
      <c r="P121" s="102">
        <v>40</v>
      </c>
      <c r="Q121" s="102">
        <v>80</v>
      </c>
      <c r="R121" s="102">
        <v>120</v>
      </c>
      <c r="S121" s="102">
        <v>160</v>
      </c>
      <c r="T121" s="102">
        <v>160</v>
      </c>
      <c r="U121" s="102">
        <v>160</v>
      </c>
      <c r="V121" s="102">
        <v>160</v>
      </c>
      <c r="W121" s="102">
        <v>100</v>
      </c>
      <c r="X121" s="102">
        <v>80</v>
      </c>
      <c r="Y121" s="130">
        <v>40</v>
      </c>
      <c r="Z121" s="102">
        <v>0</v>
      </c>
      <c r="AA121" s="102">
        <v>0</v>
      </c>
      <c r="AB121" s="102">
        <v>0</v>
      </c>
      <c r="AC121" s="116">
        <f>SUM(I121:AB121)</f>
        <v>1100</v>
      </c>
      <c r="AD121" s="113">
        <f t="shared" si="15"/>
        <v>0</v>
      </c>
      <c r="AE121" s="24"/>
      <c r="AF121" s="24"/>
      <c r="AG121" s="24"/>
      <c r="AH121" s="24"/>
      <c r="AI121" s="24"/>
      <c r="AJ121" s="24"/>
      <c r="AK121" s="24"/>
      <c r="AL121" s="24"/>
      <c r="AM121" s="24"/>
      <c r="AN121" s="24"/>
      <c r="AO121" s="24"/>
      <c r="AP121" s="24"/>
    </row>
    <row r="122" spans="1:42" s="103" customFormat="1" ht="43.5" x14ac:dyDescent="0.25">
      <c r="A122" s="107" t="s">
        <v>325</v>
      </c>
      <c r="B122" s="109" t="s">
        <v>326</v>
      </c>
      <c r="C122" s="101">
        <v>3.87</v>
      </c>
      <c r="D122" s="117" t="s">
        <v>327</v>
      </c>
      <c r="E122" s="133">
        <v>0</v>
      </c>
      <c r="F122" s="134">
        <v>80</v>
      </c>
      <c r="G122" s="133">
        <v>80</v>
      </c>
      <c r="H122" s="135">
        <f t="shared" si="13"/>
        <v>0</v>
      </c>
      <c r="I122" s="22">
        <v>0</v>
      </c>
      <c r="J122" s="22">
        <v>0</v>
      </c>
      <c r="K122" s="23">
        <v>0</v>
      </c>
      <c r="L122" s="23">
        <v>0</v>
      </c>
      <c r="M122" s="23">
        <v>0</v>
      </c>
      <c r="N122" s="23">
        <v>0</v>
      </c>
      <c r="O122" s="23">
        <v>0</v>
      </c>
      <c r="P122" s="102">
        <v>0</v>
      </c>
      <c r="Q122" s="102">
        <v>0</v>
      </c>
      <c r="R122" s="102">
        <v>20</v>
      </c>
      <c r="S122" s="102">
        <v>30</v>
      </c>
      <c r="T122" s="102">
        <v>30</v>
      </c>
      <c r="U122" s="102">
        <v>0</v>
      </c>
      <c r="V122" s="102">
        <v>0</v>
      </c>
      <c r="W122" s="102">
        <v>0</v>
      </c>
      <c r="X122" s="102">
        <v>0</v>
      </c>
      <c r="Y122" s="102">
        <v>0</v>
      </c>
      <c r="Z122" s="102">
        <v>0</v>
      </c>
      <c r="AA122" s="102">
        <v>0</v>
      </c>
      <c r="AB122" s="102">
        <v>0</v>
      </c>
      <c r="AC122" s="116">
        <f t="shared" si="14"/>
        <v>80</v>
      </c>
      <c r="AD122" s="113">
        <f t="shared" si="15"/>
        <v>0</v>
      </c>
      <c r="AE122" s="24"/>
      <c r="AF122" s="24"/>
      <c r="AG122" s="24"/>
      <c r="AH122" s="24"/>
      <c r="AI122" s="24"/>
      <c r="AJ122" s="24"/>
      <c r="AK122" s="24"/>
      <c r="AL122" s="24"/>
      <c r="AM122" s="24"/>
      <c r="AN122" s="24"/>
      <c r="AO122" s="24"/>
      <c r="AP122" s="24"/>
    </row>
    <row r="123" spans="1:42" s="103" customFormat="1" ht="43.5" x14ac:dyDescent="0.25">
      <c r="A123" s="107" t="s">
        <v>328</v>
      </c>
      <c r="B123" s="109" t="s">
        <v>329</v>
      </c>
      <c r="C123" s="101">
        <v>0.44</v>
      </c>
      <c r="D123" s="117" t="s">
        <v>330</v>
      </c>
      <c r="E123" s="133">
        <v>0</v>
      </c>
      <c r="F123" s="134">
        <v>9</v>
      </c>
      <c r="G123" s="133">
        <v>9</v>
      </c>
      <c r="H123" s="135">
        <f t="shared" si="13"/>
        <v>6</v>
      </c>
      <c r="I123" s="22">
        <v>0</v>
      </c>
      <c r="J123" s="22">
        <v>3</v>
      </c>
      <c r="K123" s="23">
        <v>6</v>
      </c>
      <c r="L123" s="23">
        <v>0</v>
      </c>
      <c r="M123" s="23">
        <v>0</v>
      </c>
      <c r="N123" s="23">
        <v>0</v>
      </c>
      <c r="O123" s="23">
        <v>0</v>
      </c>
      <c r="P123" s="102">
        <v>0</v>
      </c>
      <c r="Q123" s="102">
        <v>0</v>
      </c>
      <c r="R123" s="102">
        <v>0</v>
      </c>
      <c r="S123" s="102">
        <v>0</v>
      </c>
      <c r="T123" s="102">
        <v>0</v>
      </c>
      <c r="U123" s="102">
        <v>0</v>
      </c>
      <c r="V123" s="102">
        <v>0</v>
      </c>
      <c r="W123" s="102">
        <v>0</v>
      </c>
      <c r="X123" s="102">
        <v>0</v>
      </c>
      <c r="Y123" s="102">
        <v>0</v>
      </c>
      <c r="Z123" s="102">
        <v>0</v>
      </c>
      <c r="AA123" s="102">
        <v>0</v>
      </c>
      <c r="AB123" s="102">
        <v>0</v>
      </c>
      <c r="AC123" s="116">
        <f t="shared" si="14"/>
        <v>9</v>
      </c>
      <c r="AD123" s="113">
        <f t="shared" si="15"/>
        <v>0</v>
      </c>
      <c r="AE123" s="24"/>
      <c r="AF123" s="24"/>
      <c r="AG123" s="24"/>
      <c r="AH123" s="24"/>
      <c r="AI123" s="24"/>
      <c r="AJ123" s="24"/>
      <c r="AK123" s="24"/>
      <c r="AL123" s="24"/>
      <c r="AM123" s="24"/>
      <c r="AN123" s="24"/>
      <c r="AO123" s="24"/>
      <c r="AP123" s="24"/>
    </row>
    <row r="124" spans="1:42" s="103" customFormat="1" ht="29.25" x14ac:dyDescent="0.25">
      <c r="A124" s="107" t="s">
        <v>331</v>
      </c>
      <c r="B124" s="109" t="s">
        <v>332</v>
      </c>
      <c r="C124" s="102">
        <v>3.18</v>
      </c>
      <c r="D124" s="117" t="s">
        <v>333</v>
      </c>
      <c r="E124" s="133">
        <v>0</v>
      </c>
      <c r="F124" s="134">
        <v>55</v>
      </c>
      <c r="G124" s="133">
        <v>55</v>
      </c>
      <c r="H124" s="135">
        <f t="shared" si="13"/>
        <v>55</v>
      </c>
      <c r="I124" s="22">
        <v>0</v>
      </c>
      <c r="J124" s="22">
        <v>0</v>
      </c>
      <c r="K124" s="23">
        <v>0</v>
      </c>
      <c r="L124" s="23">
        <v>25</v>
      </c>
      <c r="M124" s="23">
        <v>30</v>
      </c>
      <c r="N124" s="23">
        <v>0</v>
      </c>
      <c r="O124" s="23">
        <v>0</v>
      </c>
      <c r="P124" s="102">
        <v>0</v>
      </c>
      <c r="Q124" s="102">
        <v>0</v>
      </c>
      <c r="R124" s="102">
        <v>0</v>
      </c>
      <c r="S124" s="102">
        <v>0</v>
      </c>
      <c r="T124" s="102">
        <v>0</v>
      </c>
      <c r="U124" s="102">
        <v>0</v>
      </c>
      <c r="V124" s="102">
        <v>0</v>
      </c>
      <c r="W124" s="102">
        <v>0</v>
      </c>
      <c r="X124" s="102">
        <v>0</v>
      </c>
      <c r="Y124" s="102">
        <v>0</v>
      </c>
      <c r="Z124" s="102">
        <v>0</v>
      </c>
      <c r="AA124" s="102">
        <v>0</v>
      </c>
      <c r="AB124" s="102">
        <v>0</v>
      </c>
      <c r="AC124" s="116">
        <f t="shared" si="14"/>
        <v>55</v>
      </c>
      <c r="AD124" s="113">
        <f t="shared" si="15"/>
        <v>0</v>
      </c>
      <c r="AE124" s="24"/>
      <c r="AF124" s="24"/>
      <c r="AG124" s="24"/>
      <c r="AH124" s="24"/>
      <c r="AI124" s="24"/>
      <c r="AJ124" s="24"/>
      <c r="AK124" s="24"/>
      <c r="AL124" s="24"/>
      <c r="AM124" s="24"/>
      <c r="AN124" s="24"/>
      <c r="AO124" s="24"/>
      <c r="AP124" s="24"/>
    </row>
    <row r="125" spans="1:42" s="103" customFormat="1" ht="43.5" x14ac:dyDescent="0.25">
      <c r="A125" s="107" t="s">
        <v>334</v>
      </c>
      <c r="B125" s="109" t="s">
        <v>335</v>
      </c>
      <c r="C125" s="101">
        <v>0.3</v>
      </c>
      <c r="D125" s="117" t="s">
        <v>336</v>
      </c>
      <c r="E125" s="133">
        <v>0</v>
      </c>
      <c r="F125" s="134">
        <v>3</v>
      </c>
      <c r="G125" s="133">
        <v>3</v>
      </c>
      <c r="H125" s="135">
        <f t="shared" si="13"/>
        <v>3</v>
      </c>
      <c r="I125" s="22">
        <v>0</v>
      </c>
      <c r="J125" s="22">
        <v>0</v>
      </c>
      <c r="K125" s="23">
        <v>1</v>
      </c>
      <c r="L125" s="23">
        <v>2</v>
      </c>
      <c r="M125" s="23">
        <v>0</v>
      </c>
      <c r="N125" s="23">
        <v>0</v>
      </c>
      <c r="O125" s="23">
        <v>0</v>
      </c>
      <c r="P125" s="102">
        <v>0</v>
      </c>
      <c r="Q125" s="102">
        <v>0</v>
      </c>
      <c r="R125" s="102">
        <v>0</v>
      </c>
      <c r="S125" s="102">
        <v>0</v>
      </c>
      <c r="T125" s="102">
        <v>0</v>
      </c>
      <c r="U125" s="102">
        <v>0</v>
      </c>
      <c r="V125" s="102">
        <v>0</v>
      </c>
      <c r="W125" s="102">
        <v>0</v>
      </c>
      <c r="X125" s="102">
        <v>0</v>
      </c>
      <c r="Y125" s="102">
        <v>0</v>
      </c>
      <c r="Z125" s="102">
        <v>0</v>
      </c>
      <c r="AA125" s="102">
        <v>0</v>
      </c>
      <c r="AB125" s="102">
        <v>0</v>
      </c>
      <c r="AC125" s="116">
        <f t="shared" si="14"/>
        <v>3</v>
      </c>
      <c r="AD125" s="113">
        <f t="shared" si="15"/>
        <v>0</v>
      </c>
      <c r="AE125" s="24"/>
      <c r="AF125" s="24"/>
      <c r="AG125" s="24"/>
      <c r="AH125" s="24"/>
      <c r="AI125" s="24"/>
      <c r="AJ125" s="24"/>
      <c r="AK125" s="24"/>
      <c r="AL125" s="24"/>
      <c r="AM125" s="24"/>
      <c r="AN125" s="24"/>
      <c r="AO125" s="24"/>
      <c r="AP125" s="24"/>
    </row>
    <row r="126" spans="1:42" s="103" customFormat="1" ht="29.25" x14ac:dyDescent="0.25">
      <c r="A126" s="107" t="s">
        <v>337</v>
      </c>
      <c r="B126" s="109" t="s">
        <v>338</v>
      </c>
      <c r="C126" s="101">
        <v>0.39</v>
      </c>
      <c r="D126" s="117" t="s">
        <v>339</v>
      </c>
      <c r="E126" s="133">
        <v>0</v>
      </c>
      <c r="F126" s="134">
        <v>7</v>
      </c>
      <c r="G126" s="133">
        <v>7</v>
      </c>
      <c r="H126" s="135">
        <f t="shared" si="13"/>
        <v>4</v>
      </c>
      <c r="I126" s="22">
        <v>0</v>
      </c>
      <c r="J126" s="22">
        <v>0</v>
      </c>
      <c r="K126" s="23">
        <v>0</v>
      </c>
      <c r="L126" s="23">
        <v>0</v>
      </c>
      <c r="M126" s="23">
        <v>0</v>
      </c>
      <c r="N126" s="23">
        <v>2</v>
      </c>
      <c r="O126" s="23">
        <v>2</v>
      </c>
      <c r="P126" s="102">
        <v>2</v>
      </c>
      <c r="Q126" s="102">
        <v>1</v>
      </c>
      <c r="R126" s="102">
        <v>0</v>
      </c>
      <c r="S126" s="102">
        <v>0</v>
      </c>
      <c r="T126" s="102">
        <v>0</v>
      </c>
      <c r="U126" s="102">
        <v>0</v>
      </c>
      <c r="V126" s="102">
        <v>0</v>
      </c>
      <c r="W126" s="102">
        <v>0</v>
      </c>
      <c r="X126" s="102">
        <v>0</v>
      </c>
      <c r="Y126" s="102">
        <v>0</v>
      </c>
      <c r="Z126" s="102">
        <v>0</v>
      </c>
      <c r="AA126" s="102">
        <v>0</v>
      </c>
      <c r="AB126" s="102">
        <v>0</v>
      </c>
      <c r="AC126" s="116">
        <f t="shared" si="14"/>
        <v>7</v>
      </c>
      <c r="AD126" s="113">
        <f t="shared" si="15"/>
        <v>0</v>
      </c>
      <c r="AE126" s="24"/>
      <c r="AF126" s="24"/>
      <c r="AG126" s="24"/>
      <c r="AH126" s="24"/>
      <c r="AI126" s="24"/>
      <c r="AJ126" s="24"/>
      <c r="AK126" s="24"/>
      <c r="AL126" s="24"/>
      <c r="AM126" s="24"/>
      <c r="AN126" s="24"/>
      <c r="AO126" s="24"/>
      <c r="AP126" s="24"/>
    </row>
    <row r="127" spans="1:42" s="103" customFormat="1" ht="43.5" x14ac:dyDescent="0.25">
      <c r="A127" s="107" t="s">
        <v>340</v>
      </c>
      <c r="B127" s="109" t="s">
        <v>341</v>
      </c>
      <c r="C127" s="101">
        <v>1.6</v>
      </c>
      <c r="D127" s="117" t="s">
        <v>342</v>
      </c>
      <c r="E127" s="133">
        <v>0</v>
      </c>
      <c r="F127" s="134">
        <v>6</v>
      </c>
      <c r="G127" s="136">
        <v>6</v>
      </c>
      <c r="H127" s="135">
        <f t="shared" si="13"/>
        <v>3</v>
      </c>
      <c r="I127" s="22">
        <v>0</v>
      </c>
      <c r="J127" s="22">
        <v>3</v>
      </c>
      <c r="K127" s="23">
        <v>3</v>
      </c>
      <c r="L127" s="23">
        <v>0</v>
      </c>
      <c r="M127" s="23">
        <v>0</v>
      </c>
      <c r="N127" s="23">
        <v>0</v>
      </c>
      <c r="O127" s="23">
        <v>0</v>
      </c>
      <c r="P127" s="102">
        <v>0</v>
      </c>
      <c r="Q127" s="102">
        <v>0</v>
      </c>
      <c r="R127" s="102">
        <v>0</v>
      </c>
      <c r="S127" s="102">
        <v>0</v>
      </c>
      <c r="T127" s="102">
        <v>0</v>
      </c>
      <c r="U127" s="102">
        <v>0</v>
      </c>
      <c r="V127" s="102">
        <v>0</v>
      </c>
      <c r="W127" s="102">
        <v>0</v>
      </c>
      <c r="X127" s="102">
        <v>0</v>
      </c>
      <c r="Y127" s="102">
        <v>0</v>
      </c>
      <c r="Z127" s="102">
        <v>0</v>
      </c>
      <c r="AA127" s="102">
        <v>0</v>
      </c>
      <c r="AB127" s="104">
        <v>0</v>
      </c>
      <c r="AC127" s="116">
        <f t="shared" si="14"/>
        <v>6</v>
      </c>
      <c r="AD127" s="113">
        <f t="shared" si="15"/>
        <v>0</v>
      </c>
      <c r="AE127" s="24"/>
      <c r="AF127" s="24"/>
      <c r="AG127" s="24"/>
      <c r="AH127" s="24"/>
      <c r="AI127" s="24"/>
      <c r="AJ127" s="24"/>
      <c r="AK127" s="24"/>
      <c r="AL127" s="24"/>
      <c r="AM127" s="24"/>
      <c r="AN127" s="24"/>
      <c r="AO127" s="24"/>
      <c r="AP127" s="24"/>
    </row>
    <row r="128" spans="1:42" x14ac:dyDescent="0.25">
      <c r="A128" s="59"/>
      <c r="B128" s="24"/>
      <c r="C128" s="45"/>
      <c r="D128" s="82" t="s">
        <v>107</v>
      </c>
      <c r="E128" s="17">
        <f t="shared" ref="E128:AD128" si="16">SUM(E78:E127)</f>
        <v>0</v>
      </c>
      <c r="F128" s="18">
        <f t="shared" si="16"/>
        <v>19289</v>
      </c>
      <c r="G128" s="18">
        <f t="shared" si="16"/>
        <v>15789</v>
      </c>
      <c r="H128" s="18">
        <f t="shared" si="16"/>
        <v>1327</v>
      </c>
      <c r="I128" s="18">
        <f t="shared" si="16"/>
        <v>16</v>
      </c>
      <c r="J128" s="18">
        <f t="shared" si="16"/>
        <v>49</v>
      </c>
      <c r="K128" s="18">
        <f t="shared" si="16"/>
        <v>149</v>
      </c>
      <c r="L128" s="18">
        <f t="shared" si="16"/>
        <v>249</v>
      </c>
      <c r="M128" s="18">
        <f t="shared" si="16"/>
        <v>268</v>
      </c>
      <c r="N128" s="18">
        <f t="shared" si="16"/>
        <v>336</v>
      </c>
      <c r="O128" s="18">
        <f t="shared" si="16"/>
        <v>325</v>
      </c>
      <c r="P128" s="18">
        <f t="shared" si="16"/>
        <v>492</v>
      </c>
      <c r="Q128" s="18">
        <f t="shared" si="16"/>
        <v>808</v>
      </c>
      <c r="R128" s="18">
        <f t="shared" si="16"/>
        <v>1205</v>
      </c>
      <c r="S128" s="18">
        <f t="shared" si="16"/>
        <v>1372</v>
      </c>
      <c r="T128" s="18">
        <f t="shared" si="16"/>
        <v>1294</v>
      </c>
      <c r="U128" s="18">
        <f t="shared" si="16"/>
        <v>1080</v>
      </c>
      <c r="V128" s="18">
        <f t="shared" si="16"/>
        <v>1060</v>
      </c>
      <c r="W128" s="18">
        <f t="shared" si="16"/>
        <v>950</v>
      </c>
      <c r="X128" s="18">
        <f t="shared" si="16"/>
        <v>1010</v>
      </c>
      <c r="Y128" s="18">
        <f t="shared" si="16"/>
        <v>940</v>
      </c>
      <c r="Z128" s="18">
        <f t="shared" si="16"/>
        <v>850</v>
      </c>
      <c r="AA128" s="18">
        <f t="shared" si="16"/>
        <v>850</v>
      </c>
      <c r="AB128" s="18">
        <f t="shared" si="16"/>
        <v>850</v>
      </c>
      <c r="AC128" s="18">
        <f t="shared" si="16"/>
        <v>14153</v>
      </c>
      <c r="AD128" s="113">
        <f t="shared" si="16"/>
        <v>5150</v>
      </c>
    </row>
    <row r="129" spans="1:150" s="62" customFormat="1" x14ac:dyDescent="0.25">
      <c r="A129" s="59"/>
      <c r="B129" s="59"/>
      <c r="C129" s="45"/>
      <c r="D129" s="59"/>
      <c r="E129" s="37"/>
      <c r="F129" s="37"/>
      <c r="G129" s="37"/>
      <c r="H129" s="37"/>
      <c r="I129" s="37"/>
      <c r="J129" s="37"/>
      <c r="K129" s="37"/>
      <c r="L129" s="37"/>
      <c r="M129" s="37"/>
      <c r="N129" s="37"/>
      <c r="O129" s="37"/>
      <c r="P129" s="37"/>
      <c r="Q129" s="37"/>
      <c r="R129" s="37"/>
      <c r="S129" s="37"/>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c r="DT129" s="24"/>
      <c r="DU129" s="24"/>
      <c r="DV129" s="24"/>
      <c r="DW129" s="24"/>
      <c r="DX129" s="24"/>
      <c r="DY129" s="24"/>
      <c r="DZ129" s="24"/>
      <c r="EA129" s="24"/>
      <c r="EB129" s="24"/>
      <c r="EC129" s="24"/>
      <c r="ED129" s="24"/>
      <c r="EE129" s="24"/>
      <c r="EF129" s="24"/>
      <c r="EG129" s="24"/>
      <c r="EH129" s="24"/>
      <c r="EI129" s="24"/>
      <c r="EJ129" s="24"/>
      <c r="EK129" s="24"/>
      <c r="EL129" s="24"/>
      <c r="EM129" s="24"/>
      <c r="EN129" s="24"/>
      <c r="EO129" s="24"/>
      <c r="EP129" s="24"/>
      <c r="EQ129" s="24"/>
      <c r="ER129" s="24"/>
      <c r="ES129" s="24"/>
      <c r="ET129" s="24"/>
    </row>
    <row r="130" spans="1:150" ht="18" x14ac:dyDescent="0.25">
      <c r="A130" s="170" t="s">
        <v>343</v>
      </c>
      <c r="B130" s="72"/>
      <c r="C130" s="72"/>
      <c r="D130" s="72"/>
      <c r="E130" s="72"/>
      <c r="F130" s="48">
        <f>SUM(F70+F65+F60+F33+F75+F128)</f>
        <v>34160</v>
      </c>
      <c r="G130" s="48">
        <f>SUM(G70+G65+G60+G33+G75+G128)</f>
        <v>30822</v>
      </c>
      <c r="H130" s="48">
        <f>SUM(H70+H65+H60+H33+H75+H128)</f>
        <v>6873</v>
      </c>
      <c r="I130" s="48">
        <f t="shared" ref="I130:AD130" si="17">I128+I75+I70+I65+I60+I33</f>
        <v>757</v>
      </c>
      <c r="J130" s="48">
        <f t="shared" si="17"/>
        <v>941</v>
      </c>
      <c r="K130" s="48">
        <f t="shared" si="17"/>
        <v>1220</v>
      </c>
      <c r="L130" s="48">
        <f t="shared" si="17"/>
        <v>1424</v>
      </c>
      <c r="M130" s="48">
        <f t="shared" si="17"/>
        <v>1515</v>
      </c>
      <c r="N130" s="48">
        <f t="shared" si="17"/>
        <v>1433</v>
      </c>
      <c r="O130" s="48">
        <f t="shared" si="17"/>
        <v>1494</v>
      </c>
      <c r="P130" s="48">
        <f t="shared" si="17"/>
        <v>1656</v>
      </c>
      <c r="Q130" s="48">
        <f t="shared" si="17"/>
        <v>1754</v>
      </c>
      <c r="R130" s="48">
        <f t="shared" si="17"/>
        <v>1930</v>
      </c>
      <c r="S130" s="48">
        <f t="shared" si="17"/>
        <v>2047</v>
      </c>
      <c r="T130" s="48">
        <f t="shared" si="17"/>
        <v>1994</v>
      </c>
      <c r="U130" s="48">
        <f t="shared" si="17"/>
        <v>1660</v>
      </c>
      <c r="V130" s="48">
        <f t="shared" si="17"/>
        <v>1640</v>
      </c>
      <c r="W130" s="48">
        <f t="shared" si="17"/>
        <v>1505</v>
      </c>
      <c r="X130" s="48">
        <f t="shared" si="17"/>
        <v>1515</v>
      </c>
      <c r="Y130" s="48">
        <f t="shared" si="17"/>
        <v>1280</v>
      </c>
      <c r="Z130" s="48">
        <f t="shared" si="17"/>
        <v>1155</v>
      </c>
      <c r="AA130" s="48">
        <f t="shared" si="17"/>
        <v>1071</v>
      </c>
      <c r="AB130" s="48">
        <f t="shared" si="17"/>
        <v>1033</v>
      </c>
      <c r="AC130" s="48">
        <f t="shared" si="17"/>
        <v>29024</v>
      </c>
      <c r="AD130" s="48">
        <f t="shared" si="17"/>
        <v>5150</v>
      </c>
    </row>
    <row r="131" spans="1:150" s="63" customFormat="1" x14ac:dyDescent="0.25">
      <c r="A131" s="85"/>
      <c r="B131" s="4"/>
      <c r="C131" s="1"/>
      <c r="D131" s="78"/>
      <c r="E131" s="24"/>
      <c r="F131" s="24"/>
      <c r="G131" s="24"/>
      <c r="H131" s="32"/>
      <c r="I131" s="24"/>
      <c r="J131" s="24"/>
      <c r="K131" s="79"/>
      <c r="L131" s="79"/>
      <c r="M131" s="79">
        <f>SUM(K130:O130)</f>
        <v>7086</v>
      </c>
      <c r="N131" s="79"/>
      <c r="O131" s="79"/>
      <c r="P131" s="24"/>
      <c r="Q131" s="24"/>
      <c r="R131" s="24"/>
      <c r="S131" s="61"/>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c r="DT131" s="24"/>
      <c r="DU131" s="24"/>
      <c r="DV131" s="24"/>
      <c r="DW131" s="24"/>
      <c r="DX131" s="24"/>
      <c r="DY131" s="24"/>
      <c r="DZ131" s="24"/>
      <c r="EA131" s="24"/>
      <c r="EB131" s="24"/>
      <c r="EC131" s="24"/>
      <c r="ED131" s="24"/>
      <c r="EE131" s="24"/>
      <c r="EF131" s="24"/>
      <c r="EG131" s="24"/>
      <c r="EH131" s="24"/>
      <c r="EI131" s="24"/>
      <c r="EJ131" s="24"/>
      <c r="EK131" s="24"/>
      <c r="EL131" s="24"/>
      <c r="EM131" s="24"/>
      <c r="EN131" s="24"/>
      <c r="EO131" s="24"/>
      <c r="EP131" s="24"/>
      <c r="EQ131" s="24"/>
      <c r="ER131" s="24"/>
      <c r="ES131" s="24"/>
      <c r="ET131" s="24"/>
    </row>
    <row r="132" spans="1:150" s="64" customFormat="1" x14ac:dyDescent="0.25">
      <c r="A132" s="4"/>
      <c r="B132" s="4"/>
      <c r="C132" s="1"/>
      <c r="D132" s="78"/>
      <c r="E132" s="24"/>
      <c r="F132" s="24"/>
      <c r="G132" s="24"/>
      <c r="H132" s="32"/>
      <c r="I132" s="24"/>
      <c r="J132" s="24"/>
      <c r="K132" s="24"/>
      <c r="L132" s="24"/>
      <c r="M132" s="24"/>
      <c r="N132" s="24"/>
      <c r="O132" s="24"/>
      <c r="P132" s="24"/>
      <c r="Q132" s="24"/>
      <c r="R132" s="24"/>
      <c r="S132" s="32"/>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c r="DT132" s="24"/>
      <c r="DU132" s="24"/>
      <c r="DV132" s="24"/>
      <c r="DW132" s="24"/>
      <c r="DX132" s="24"/>
      <c r="DY132" s="24"/>
      <c r="DZ132" s="24"/>
      <c r="EA132" s="24"/>
      <c r="EB132" s="24"/>
      <c r="EC132" s="24"/>
      <c r="ED132" s="24"/>
      <c r="EE132" s="24"/>
      <c r="EF132" s="24"/>
      <c r="EG132" s="24"/>
      <c r="EH132" s="24"/>
      <c r="EI132" s="24"/>
      <c r="EJ132" s="24"/>
      <c r="EK132" s="24"/>
      <c r="EL132" s="24"/>
      <c r="EM132" s="24"/>
      <c r="EN132" s="24"/>
      <c r="EO132" s="24"/>
      <c r="EP132" s="24"/>
      <c r="EQ132" s="24"/>
      <c r="ER132" s="24"/>
      <c r="ES132" s="24"/>
      <c r="ET132" s="24"/>
    </row>
    <row r="133" spans="1:150" s="64" customFormat="1" x14ac:dyDescent="0.25">
      <c r="A133" s="4"/>
      <c r="B133" s="4"/>
      <c r="C133" s="1"/>
      <c r="D133" s="78"/>
      <c r="E133" s="24"/>
      <c r="F133" s="24"/>
      <c r="G133" s="24"/>
      <c r="H133" s="32"/>
      <c r="I133" s="24"/>
      <c r="J133" s="24"/>
      <c r="K133" s="24"/>
      <c r="L133" s="24"/>
      <c r="M133" s="24"/>
      <c r="N133" s="24"/>
      <c r="O133" s="24"/>
      <c r="P133" s="24"/>
      <c r="Q133" s="24"/>
      <c r="R133" s="24"/>
      <c r="S133" s="32"/>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row>
    <row r="134" spans="1:150" s="64" customFormat="1" x14ac:dyDescent="0.25">
      <c r="A134" s="4"/>
      <c r="B134" s="4"/>
      <c r="C134" s="1"/>
      <c r="D134" s="78"/>
      <c r="E134" s="24"/>
      <c r="F134" s="24"/>
      <c r="G134" s="24"/>
      <c r="H134" s="32"/>
      <c r="I134" s="24"/>
      <c r="J134" s="24"/>
      <c r="K134" s="24"/>
      <c r="L134" s="24"/>
      <c r="M134" s="24"/>
      <c r="N134" s="24"/>
      <c r="O134" s="24"/>
      <c r="P134" s="24"/>
      <c r="Q134" s="24"/>
      <c r="R134" s="24"/>
      <c r="S134" s="32"/>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c r="DT134" s="24"/>
      <c r="DU134" s="24"/>
      <c r="DV134" s="24"/>
      <c r="DW134" s="24"/>
      <c r="DX134" s="24"/>
      <c r="DY134" s="24"/>
      <c r="DZ134" s="24"/>
      <c r="EA134" s="24"/>
      <c r="EB134" s="24"/>
      <c r="EC134" s="24"/>
      <c r="ED134" s="24"/>
      <c r="EE134" s="24"/>
      <c r="EF134" s="24"/>
      <c r="EG134" s="24"/>
      <c r="EH134" s="24"/>
      <c r="EI134" s="24"/>
      <c r="EJ134" s="24"/>
      <c r="EK134" s="24"/>
      <c r="EL134" s="24"/>
      <c r="EM134" s="24"/>
      <c r="EN134" s="24"/>
      <c r="EO134" s="24"/>
      <c r="EP134" s="24"/>
      <c r="EQ134" s="24"/>
      <c r="ER134" s="24"/>
      <c r="ES134" s="24"/>
      <c r="ET134" s="24"/>
    </row>
  </sheetData>
  <mergeCells count="5">
    <mergeCell ref="B36:B37"/>
    <mergeCell ref="C36:C37"/>
    <mergeCell ref="B38:B39"/>
    <mergeCell ref="C38:C39"/>
    <mergeCell ref="K3:O3"/>
  </mergeCells>
  <conditionalFormatting sqref="U76 X84:Y97 X99:Y104 X106:Y106 X109:Y112 Y113 X114:Y120 Z121:AA121 X122:Y127 U131">
    <cfRule type="containsText" dxfId="1" priority="1" operator="containsText" text="true">
      <formula>NOT(ISERROR(SEARCH("true",U76)))</formula>
    </cfRule>
    <cfRule type="containsText" dxfId="0" priority="2" operator="containsText" text="false">
      <formula>NOT(ISERROR(SEARCH("false",U76)))</formula>
    </cfRule>
  </conditionalFormatting>
  <pageMargins left="0.23622047244094491" right="0.23622047244094491" top="0.74803149606299213" bottom="0.74803149606299213" header="0.31496062992125984" footer="0.31496062992125984"/>
  <pageSetup paperSize="8"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CF73-E7F1-434D-8A48-FF875B04E410}">
  <sheetPr>
    <tabColor rgb="FF92D050"/>
    <pageSetUpPr fitToPage="1"/>
  </sheetPr>
  <dimension ref="A1:AJ71"/>
  <sheetViews>
    <sheetView zoomScaleNormal="90" zoomScaleSheetLayoutView="50" workbookViewId="0">
      <selection activeCell="A11" sqref="A11"/>
    </sheetView>
  </sheetViews>
  <sheetFormatPr defaultColWidth="9.28515625" defaultRowHeight="15" x14ac:dyDescent="0.25"/>
  <cols>
    <col min="1" max="1" width="29.7109375" customWidth="1"/>
    <col min="2" max="5" width="9.28515625" customWidth="1"/>
  </cols>
  <sheetData>
    <row r="1" spans="1:26" ht="21" x14ac:dyDescent="0.35">
      <c r="A1" s="166" t="s">
        <v>394</v>
      </c>
      <c r="B1" s="132"/>
      <c r="C1" s="132"/>
      <c r="D1" s="7"/>
      <c r="E1" s="7"/>
      <c r="F1" s="7"/>
      <c r="G1" s="7"/>
      <c r="H1" s="132"/>
      <c r="I1" s="7"/>
      <c r="J1" s="7"/>
      <c r="K1" s="7"/>
      <c r="L1" s="7"/>
      <c r="M1" s="7"/>
      <c r="N1" s="7"/>
      <c r="O1" s="7"/>
    </row>
    <row r="2" spans="1:26" x14ac:dyDescent="0.25">
      <c r="A2" s="7"/>
      <c r="B2" s="132"/>
      <c r="C2" s="7"/>
      <c r="D2" s="7"/>
      <c r="E2" s="7"/>
      <c r="F2" s="7"/>
      <c r="G2" s="7"/>
      <c r="H2" s="132"/>
      <c r="I2" s="7"/>
      <c r="J2" s="7"/>
      <c r="K2" s="7"/>
      <c r="L2" s="7"/>
      <c r="M2" s="7"/>
      <c r="N2" s="7"/>
      <c r="O2" s="7"/>
    </row>
    <row r="3" spans="1:26" x14ac:dyDescent="0.25">
      <c r="H3" s="159"/>
    </row>
    <row r="4" spans="1:26" x14ac:dyDescent="0.25">
      <c r="A4" s="8"/>
      <c r="B4" s="186" t="s">
        <v>344</v>
      </c>
      <c r="C4" s="186"/>
      <c r="D4" s="186"/>
      <c r="E4" s="186"/>
      <c r="F4" s="186"/>
      <c r="G4" s="187" t="s">
        <v>345</v>
      </c>
      <c r="H4" s="187"/>
      <c r="I4" s="187"/>
      <c r="J4" s="187"/>
      <c r="K4" s="187"/>
      <c r="L4" s="187"/>
      <c r="M4" s="187"/>
      <c r="N4" s="187"/>
      <c r="O4" s="187"/>
      <c r="P4" s="187"/>
      <c r="Q4" s="187"/>
      <c r="R4" s="187"/>
      <c r="S4" s="187"/>
      <c r="T4" s="187"/>
      <c r="U4" s="187"/>
      <c r="V4" s="187"/>
      <c r="W4" s="187"/>
      <c r="X4" s="187"/>
      <c r="Y4" s="187"/>
      <c r="Z4" s="187"/>
    </row>
    <row r="5" spans="1:26" x14ac:dyDescent="0.25">
      <c r="A5" s="8"/>
      <c r="B5" s="197"/>
      <c r="C5" s="198"/>
      <c r="D5" s="198"/>
      <c r="E5" s="199"/>
      <c r="F5" s="194" t="s">
        <v>346</v>
      </c>
      <c r="G5" s="195"/>
      <c r="H5" s="195"/>
      <c r="I5" s="195"/>
      <c r="J5" s="196"/>
      <c r="K5" s="191" t="s">
        <v>347</v>
      </c>
      <c r="L5" s="192"/>
      <c r="M5" s="192"/>
      <c r="N5" s="192"/>
      <c r="O5" s="193"/>
      <c r="P5" s="188" t="s">
        <v>348</v>
      </c>
      <c r="Q5" s="189"/>
      <c r="R5" s="189"/>
      <c r="S5" s="189"/>
      <c r="T5" s="189"/>
      <c r="U5" s="189"/>
      <c r="V5" s="189"/>
      <c r="W5" s="189"/>
      <c r="X5" s="189"/>
      <c r="Y5" s="189"/>
      <c r="Z5" s="190"/>
    </row>
    <row r="6" spans="1:26" x14ac:dyDescent="0.25">
      <c r="A6" s="7"/>
      <c r="B6" s="9"/>
      <c r="C6" s="9"/>
      <c r="D6" s="9"/>
      <c r="E6" s="9" t="s">
        <v>395</v>
      </c>
      <c r="F6" s="9"/>
      <c r="G6" s="9"/>
      <c r="H6" s="9"/>
      <c r="I6" s="9" t="s">
        <v>349</v>
      </c>
      <c r="J6" s="9" t="s">
        <v>350</v>
      </c>
      <c r="K6" s="9" t="s">
        <v>351</v>
      </c>
      <c r="L6" s="9" t="s">
        <v>352</v>
      </c>
      <c r="M6" s="9" t="s">
        <v>353</v>
      </c>
      <c r="N6" s="9" t="s">
        <v>354</v>
      </c>
      <c r="O6" s="9" t="s">
        <v>355</v>
      </c>
      <c r="P6" s="9" t="s">
        <v>356</v>
      </c>
      <c r="Q6" s="9" t="s">
        <v>357</v>
      </c>
      <c r="R6" s="9" t="s">
        <v>358</v>
      </c>
      <c r="S6" s="9" t="s">
        <v>359</v>
      </c>
      <c r="T6" s="9" t="s">
        <v>360</v>
      </c>
      <c r="U6" s="9" t="s">
        <v>361</v>
      </c>
      <c r="V6" s="9" t="s">
        <v>362</v>
      </c>
      <c r="W6" s="9" t="s">
        <v>363</v>
      </c>
      <c r="X6" s="9" t="s">
        <v>364</v>
      </c>
      <c r="Y6" s="9" t="s">
        <v>365</v>
      </c>
      <c r="Z6" s="9" t="s">
        <v>366</v>
      </c>
    </row>
    <row r="7" spans="1:26" x14ac:dyDescent="0.25">
      <c r="A7" s="10"/>
      <c r="B7" s="11" t="s">
        <v>367</v>
      </c>
      <c r="C7" s="77" t="s">
        <v>368</v>
      </c>
      <c r="D7" s="77" t="s">
        <v>369</v>
      </c>
      <c r="E7" s="77" t="s">
        <v>370</v>
      </c>
      <c r="F7" s="77" t="s">
        <v>371</v>
      </c>
      <c r="G7" s="77" t="s">
        <v>372</v>
      </c>
      <c r="H7" s="77" t="s">
        <v>373</v>
      </c>
      <c r="I7" s="12" t="s">
        <v>374</v>
      </c>
      <c r="J7" s="12" t="s">
        <v>375</v>
      </c>
      <c r="K7" s="12" t="s">
        <v>376</v>
      </c>
      <c r="L7" s="12" t="s">
        <v>377</v>
      </c>
      <c r="M7" s="12" t="s">
        <v>378</v>
      </c>
      <c r="N7" s="11" t="s">
        <v>379</v>
      </c>
      <c r="O7" s="13" t="s">
        <v>380</v>
      </c>
      <c r="P7" s="11" t="s">
        <v>381</v>
      </c>
      <c r="Q7" s="11" t="s">
        <v>382</v>
      </c>
      <c r="R7" s="11" t="s">
        <v>383</v>
      </c>
      <c r="S7" s="11" t="s">
        <v>384</v>
      </c>
      <c r="T7" s="11" t="s">
        <v>385</v>
      </c>
      <c r="U7" s="11" t="s">
        <v>386</v>
      </c>
      <c r="V7" s="11" t="s">
        <v>387</v>
      </c>
      <c r="W7" s="11" t="s">
        <v>388</v>
      </c>
      <c r="X7" s="11" t="s">
        <v>389</v>
      </c>
      <c r="Y7" s="11" t="s">
        <v>390</v>
      </c>
      <c r="Z7" s="11" t="s">
        <v>391</v>
      </c>
    </row>
    <row r="8" spans="1:26" ht="26.25" x14ac:dyDescent="0.25">
      <c r="A8" s="14" t="s">
        <v>457</v>
      </c>
      <c r="B8" s="164">
        <v>1049</v>
      </c>
      <c r="C8" s="164">
        <v>1250</v>
      </c>
      <c r="D8" s="164">
        <v>1265</v>
      </c>
      <c r="E8" s="164">
        <v>855</v>
      </c>
      <c r="F8" s="164">
        <v>1008</v>
      </c>
      <c r="G8" s="165">
        <f>'Local Plan housing trajectory'!I130</f>
        <v>757</v>
      </c>
      <c r="H8" s="165">
        <f>'Local Plan housing trajectory'!J130</f>
        <v>941</v>
      </c>
      <c r="I8" s="165">
        <f>'Local Plan housing trajectory'!K130</f>
        <v>1220</v>
      </c>
      <c r="J8" s="165">
        <f>'Local Plan housing trajectory'!L130</f>
        <v>1424</v>
      </c>
      <c r="K8" s="165">
        <f>'Local Plan housing trajectory'!M130</f>
        <v>1515</v>
      </c>
      <c r="L8" s="165">
        <f>'Local Plan housing trajectory'!N130</f>
        <v>1433</v>
      </c>
      <c r="M8" s="165">
        <f>'Local Plan housing trajectory'!O130</f>
        <v>1494</v>
      </c>
      <c r="N8" s="165">
        <f>'Local Plan housing trajectory'!P130</f>
        <v>1656</v>
      </c>
      <c r="O8" s="165">
        <f>'Local Plan housing trajectory'!Q130</f>
        <v>1754</v>
      </c>
      <c r="P8" s="165">
        <f>'Local Plan housing trajectory'!R130</f>
        <v>1930</v>
      </c>
      <c r="Q8" s="165">
        <f>'Local Plan housing trajectory'!S130</f>
        <v>2047</v>
      </c>
      <c r="R8" s="165">
        <f>'Local Plan housing trajectory'!T130</f>
        <v>1994</v>
      </c>
      <c r="S8" s="165">
        <f>'Local Plan housing trajectory'!U130</f>
        <v>1660</v>
      </c>
      <c r="T8" s="165">
        <f>'Local Plan housing trajectory'!V130</f>
        <v>1640</v>
      </c>
      <c r="U8" s="165">
        <f>'Local Plan housing trajectory'!W130</f>
        <v>1505</v>
      </c>
      <c r="V8" s="165">
        <f>'Local Plan housing trajectory'!X130</f>
        <v>1515</v>
      </c>
      <c r="W8" s="165">
        <f>'Local Plan housing trajectory'!Y130</f>
        <v>1280</v>
      </c>
      <c r="X8" s="165">
        <f>'Local Plan housing trajectory'!Z130</f>
        <v>1155</v>
      </c>
      <c r="Y8" s="165">
        <f>'Local Plan housing trajectory'!AA130</f>
        <v>1071</v>
      </c>
      <c r="Z8" s="165">
        <f>'Local Plan housing trajectory'!AB130</f>
        <v>1033</v>
      </c>
    </row>
    <row r="9" spans="1:26" ht="26.25" x14ac:dyDescent="0.25">
      <c r="A9" s="14" t="s">
        <v>392</v>
      </c>
      <c r="B9" s="15">
        <f>B8</f>
        <v>1049</v>
      </c>
      <c r="C9" s="15">
        <f t="shared" ref="C9:Z9" si="0">B9+C8</f>
        <v>2299</v>
      </c>
      <c r="D9" s="15">
        <f t="shared" si="0"/>
        <v>3564</v>
      </c>
      <c r="E9" s="15">
        <f t="shared" si="0"/>
        <v>4419</v>
      </c>
      <c r="F9" s="15">
        <f t="shared" si="0"/>
        <v>5427</v>
      </c>
      <c r="G9" s="15">
        <f t="shared" si="0"/>
        <v>6184</v>
      </c>
      <c r="H9" s="15">
        <f t="shared" si="0"/>
        <v>7125</v>
      </c>
      <c r="I9" s="15">
        <f t="shared" si="0"/>
        <v>8345</v>
      </c>
      <c r="J9" s="15">
        <f t="shared" si="0"/>
        <v>9769</v>
      </c>
      <c r="K9" s="15">
        <f t="shared" si="0"/>
        <v>11284</v>
      </c>
      <c r="L9" s="15">
        <f t="shared" si="0"/>
        <v>12717</v>
      </c>
      <c r="M9" s="15">
        <f t="shared" si="0"/>
        <v>14211</v>
      </c>
      <c r="N9" s="15">
        <f t="shared" si="0"/>
        <v>15867</v>
      </c>
      <c r="O9" s="15">
        <f t="shared" si="0"/>
        <v>17621</v>
      </c>
      <c r="P9" s="15">
        <f t="shared" si="0"/>
        <v>19551</v>
      </c>
      <c r="Q9" s="15">
        <f t="shared" si="0"/>
        <v>21598</v>
      </c>
      <c r="R9" s="15">
        <f t="shared" si="0"/>
        <v>23592</v>
      </c>
      <c r="S9" s="15">
        <f t="shared" si="0"/>
        <v>25252</v>
      </c>
      <c r="T9" s="15">
        <f t="shared" si="0"/>
        <v>26892</v>
      </c>
      <c r="U9" s="15">
        <f t="shared" si="0"/>
        <v>28397</v>
      </c>
      <c r="V9" s="15">
        <f t="shared" si="0"/>
        <v>29912</v>
      </c>
      <c r="W9" s="15">
        <f t="shared" si="0"/>
        <v>31192</v>
      </c>
      <c r="X9" s="15">
        <f t="shared" si="0"/>
        <v>32347</v>
      </c>
      <c r="Y9" s="15">
        <f t="shared" si="0"/>
        <v>33418</v>
      </c>
      <c r="Z9" s="15">
        <f t="shared" si="0"/>
        <v>34451</v>
      </c>
    </row>
    <row r="10" spans="1:26" x14ac:dyDescent="0.25">
      <c r="A10" s="14" t="s">
        <v>393</v>
      </c>
      <c r="B10" s="16"/>
      <c r="C10" s="16"/>
      <c r="D10" s="16"/>
      <c r="E10" s="16"/>
      <c r="F10" s="16">
        <v>1050</v>
      </c>
      <c r="G10" s="16">
        <v>1050</v>
      </c>
      <c r="H10" s="16">
        <v>1050</v>
      </c>
      <c r="I10" s="16">
        <v>1050</v>
      </c>
      <c r="J10" s="16">
        <v>1050</v>
      </c>
      <c r="K10" s="16">
        <v>1250</v>
      </c>
      <c r="L10" s="16">
        <v>1250</v>
      </c>
      <c r="M10" s="16">
        <v>1250</v>
      </c>
      <c r="N10" s="16">
        <v>1250</v>
      </c>
      <c r="O10" s="16">
        <v>1250</v>
      </c>
      <c r="P10" s="16">
        <v>1482</v>
      </c>
      <c r="Q10" s="16">
        <v>1482</v>
      </c>
      <c r="R10" s="16">
        <v>1482</v>
      </c>
      <c r="S10" s="16">
        <v>1482</v>
      </c>
      <c r="T10" s="16">
        <v>1482</v>
      </c>
      <c r="U10" s="16">
        <v>1482</v>
      </c>
      <c r="V10" s="16">
        <v>1482</v>
      </c>
      <c r="W10" s="16">
        <v>1482</v>
      </c>
      <c r="X10" s="16">
        <v>1482</v>
      </c>
      <c r="Y10" s="16">
        <v>1482</v>
      </c>
      <c r="Z10" s="16">
        <v>1482</v>
      </c>
    </row>
    <row r="11" spans="1:26" x14ac:dyDescent="0.25">
      <c r="A11" s="167" t="s">
        <v>396</v>
      </c>
    </row>
    <row r="69" spans="15:36" x14ac:dyDescent="0.25">
      <c r="O69" s="162"/>
      <c r="P69" s="162"/>
      <c r="Q69" s="162"/>
      <c r="R69" s="162"/>
      <c r="S69" s="162"/>
      <c r="T69" s="162"/>
      <c r="U69" s="162"/>
      <c r="V69" s="162"/>
      <c r="W69" s="162"/>
      <c r="X69" s="163"/>
      <c r="Y69" s="162"/>
      <c r="Z69" s="162"/>
      <c r="AA69" s="162"/>
      <c r="AB69" s="162"/>
      <c r="AC69" s="162"/>
      <c r="AD69" s="162"/>
      <c r="AE69" s="162"/>
      <c r="AF69" s="162"/>
      <c r="AG69" s="162"/>
      <c r="AH69" s="162"/>
      <c r="AI69" s="162"/>
    </row>
    <row r="70" spans="15:36" x14ac:dyDescent="0.25">
      <c r="O70" s="132"/>
      <c r="P70" s="132"/>
      <c r="Q70" s="132"/>
      <c r="R70" s="132"/>
      <c r="S70" s="132"/>
      <c r="AJ70" s="159"/>
    </row>
    <row r="71" spans="15:36" x14ac:dyDescent="0.25">
      <c r="T71" s="132"/>
      <c r="U71" s="132"/>
      <c r="V71" s="132"/>
      <c r="W71" s="132"/>
      <c r="X71" s="132"/>
    </row>
  </sheetData>
  <mergeCells count="6">
    <mergeCell ref="B4:F4"/>
    <mergeCell ref="G4:Z4"/>
    <mergeCell ref="P5:Z5"/>
    <mergeCell ref="K5:O5"/>
    <mergeCell ref="F5:J5"/>
    <mergeCell ref="B5:E5"/>
  </mergeCells>
  <pageMargins left="0.25" right="0.25" top="0.75" bottom="0.75" header="0.3" footer="0.3"/>
  <pageSetup paperSize="8" scale="6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91fa50-dc13-4522-b57f-453a008f0de9">
      <Terms xmlns="http://schemas.microsoft.com/office/infopath/2007/PartnerControls"/>
    </lcf76f155ced4ddcb4097134ff3c332f>
    <TaxCatchAll xmlns="f60f0c9c-fc18-4ef7-ab38-acded035601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01999C579FC342B3C929D10C64EBDF" ma:contentTypeVersion="14" ma:contentTypeDescription="Create a new document." ma:contentTypeScope="" ma:versionID="6a0b6c3b0f3de25ffa93923565482e95">
  <xsd:schema xmlns:xsd="http://www.w3.org/2001/XMLSchema" xmlns:xs="http://www.w3.org/2001/XMLSchema" xmlns:p="http://schemas.microsoft.com/office/2006/metadata/properties" xmlns:ns2="f791fa50-dc13-4522-b57f-453a008f0de9" xmlns:ns3="f60f0c9c-fc18-4ef7-ab38-acded035601f" targetNamespace="http://schemas.microsoft.com/office/2006/metadata/properties" ma:root="true" ma:fieldsID="616b7edc7fc76aad32f9b1a5153b61c2" ns2:_="" ns3:_="">
    <xsd:import namespace="f791fa50-dc13-4522-b57f-453a008f0de9"/>
    <xsd:import namespace="f60f0c9c-fc18-4ef7-ab38-acded035601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91fa50-dc13-4522-b57f-453a008f0d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b97ddb5-ea2d-41f4-9e8e-bc0c5aea452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0f0c9c-fc18-4ef7-ab38-acded035601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c6de95-beb1-4586-9000-96525334bb65}" ma:internalName="TaxCatchAll" ma:showField="CatchAllData" ma:web="f60f0c9c-fc18-4ef7-ab38-acded03560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526833-9C2F-490F-846A-4036A17CDDD7}">
  <ds:schemaRefs>
    <ds:schemaRef ds:uri="http://purl.org/dc/elements/1.1/"/>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f60f0c9c-fc18-4ef7-ab38-acded035601f"/>
    <ds:schemaRef ds:uri="f791fa50-dc13-4522-b57f-453a008f0de9"/>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67FC592-FAA1-4CF7-8737-013B4C3BB037}">
  <ds:schemaRefs>
    <ds:schemaRef ds:uri="http://schemas.microsoft.com/sharepoint/v3/contenttype/forms"/>
  </ds:schemaRefs>
</ds:datastoreItem>
</file>

<file path=customXml/itemProps3.xml><?xml version="1.0" encoding="utf-8"?>
<ds:datastoreItem xmlns:ds="http://schemas.openxmlformats.org/officeDocument/2006/customXml" ds:itemID="{551B1783-2A28-4984-B2EF-427C5F5E1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91fa50-dc13-4522-b57f-453a008f0de9"/>
    <ds:schemaRef ds:uri="f60f0c9c-fc18-4ef7-ab38-acded0356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6ebe62-557b-4436-a19c-767eca2cd451}" enabled="0" method="" siteId="{ce6ebe62-557b-4436-a19c-767eca2cd45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Document Information</vt:lpstr>
      <vt:lpstr>Local Plan housing trajectory</vt:lpstr>
      <vt:lpstr>Housing trajectory summary</vt:lpstr>
      <vt:lpstr>'Local Plan housing trajectory'!Print_Area</vt:lpstr>
    </vt:vector>
  </TitlesOfParts>
  <Manager/>
  <Company>Staff Member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Elworthy, Natalie (Planning)</dc:creator>
  <cp:keywords/>
  <dc:description/>
  <cp:lastModifiedBy>Debra Parker</cp:lastModifiedBy>
  <cp:revision/>
  <dcterms:created xsi:type="dcterms:W3CDTF">2018-09-17T06:35:31Z</dcterms:created>
  <dcterms:modified xsi:type="dcterms:W3CDTF">2026-09-15T16:13:20Z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0x0101008601999C579FC342B3C929D10C64EBDF</vt:lpwstr>
  </property>
  <property fmtid="{D5CDD505-2E9C-101B-9397-08002B2CF9AE}" pid="3" name="MediaServiceImageTags">
    <vt:lpwstr/>
  </property>
</Properties>
</file>